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/>
  </bookViews>
  <sheets>
    <sheet name="Оформленные дороги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P112" i="1"/>
  <c r="G110"/>
  <c r="G109"/>
  <c r="G108"/>
  <c r="G107"/>
  <c r="G106"/>
  <c r="G105"/>
  <c r="G104"/>
  <c r="G103"/>
  <c r="G102"/>
  <c r="G101"/>
  <c r="G100"/>
  <c r="P99"/>
  <c r="K99"/>
  <c r="H99"/>
  <c r="G99" s="1"/>
  <c r="G98"/>
  <c r="K96"/>
  <c r="G95"/>
  <c r="G94"/>
  <c r="G93"/>
  <c r="G92"/>
  <c r="G91"/>
  <c r="G90"/>
  <c r="G89"/>
  <c r="G88"/>
  <c r="G87"/>
  <c r="G86"/>
  <c r="G85"/>
  <c r="G84"/>
  <c r="G83"/>
  <c r="P82"/>
  <c r="G82"/>
  <c r="G81"/>
  <c r="G80"/>
  <c r="G79"/>
  <c r="G78"/>
  <c r="G77"/>
  <c r="G76"/>
  <c r="K75"/>
  <c r="G75"/>
  <c r="G74"/>
  <c r="G73"/>
  <c r="G72"/>
  <c r="G71"/>
  <c r="G70"/>
  <c r="G69"/>
  <c r="P68"/>
  <c r="G68"/>
  <c r="G67"/>
  <c r="G66"/>
  <c r="K65"/>
  <c r="G64"/>
  <c r="P63"/>
  <c r="K63"/>
  <c r="G62"/>
  <c r="G61"/>
  <c r="G60"/>
  <c r="P59"/>
  <c r="G58"/>
  <c r="H57"/>
  <c r="G57" s="1"/>
  <c r="G56"/>
  <c r="G55"/>
  <c r="G54"/>
  <c r="G53"/>
  <c r="P52"/>
  <c r="G52"/>
  <c r="G51"/>
  <c r="G50"/>
  <c r="A50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G49"/>
  <c r="G48"/>
  <c r="G47"/>
  <c r="G46"/>
  <c r="G45"/>
  <c r="G44"/>
  <c r="P43"/>
  <c r="K43"/>
  <c r="K42"/>
  <c r="G41"/>
  <c r="G40"/>
  <c r="G38"/>
  <c r="G37"/>
  <c r="G36"/>
  <c r="G35"/>
  <c r="G34"/>
  <c r="G33"/>
  <c r="G32"/>
  <c r="G31"/>
  <c r="P30"/>
  <c r="H30"/>
  <c r="G30"/>
  <c r="K30" s="1"/>
  <c r="K7" s="1"/>
  <c r="G29"/>
  <c r="H28"/>
  <c r="G27"/>
  <c r="G26"/>
  <c r="G25"/>
  <c r="H24"/>
  <c r="J23"/>
  <c r="G22"/>
  <c r="G21"/>
  <c r="P19"/>
  <c r="G19"/>
  <c r="G17"/>
  <c r="G16"/>
  <c r="G15"/>
  <c r="G14"/>
  <c r="G13"/>
  <c r="G11"/>
  <c r="P10"/>
  <c r="K10"/>
  <c r="G9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G8"/>
  <c r="P7"/>
  <c r="J7"/>
  <c r="I7"/>
  <c r="H7"/>
  <c r="G7" l="1"/>
</calcChain>
</file>

<file path=xl/sharedStrings.xml><?xml version="1.0" encoding="utf-8"?>
<sst xmlns="http://schemas.openxmlformats.org/spreadsheetml/2006/main" count="800" uniqueCount="402">
  <si>
    <t>ПЕРЕЧЕНЬ</t>
  </si>
  <si>
    <t xml:space="preserve">  автомобильных дорог общего пользования местного значения расположенных в границах муниципального образования город Калининск Калининского муниципального района Саратовской области.</t>
  </si>
  <si>
    <t>№ п/п</t>
  </si>
  <si>
    <t>Идентификационный     номер</t>
  </si>
  <si>
    <t>Кадаст ровый номер</t>
  </si>
  <si>
    <t>Наименование автомобильной дороги</t>
  </si>
  <si>
    <t>Учетный номер (код)  автомо бильной дороги в фГИС  СКДФ</t>
  </si>
  <si>
    <t>Значе ние автомо бильной дороги (федеральное, региональное или межмуниципальное, местное</t>
  </si>
  <si>
    <t>Протяженность,     км</t>
  </si>
  <si>
    <t>Категория участка</t>
  </si>
  <si>
    <t>Число полос движения участка</t>
  </si>
  <si>
    <t>Ширина проезжей части участка,  м</t>
  </si>
  <si>
    <t>Тип дорож ной одежды участка (капитальный, облегченный, переход ный, низший)</t>
  </si>
  <si>
    <t xml:space="preserve">Тротуа ры,      м </t>
  </si>
  <si>
    <t>Наиме-нование балансодержателя</t>
  </si>
  <si>
    <t>общая протяженность</t>
  </si>
  <si>
    <t>в том числе тип покры тия, км: асфаль тобетон-ное</t>
  </si>
  <si>
    <r>
      <rPr>
        <sz val="10.5"/>
        <color rgb="FF000000"/>
        <rFont val="Times New Roman"/>
        <family val="1"/>
        <charset val="204"/>
      </rPr>
      <t>в том числе тип покры тия, км: ц</t>
    </r>
    <r>
      <rPr>
        <sz val="10.5"/>
        <color rgb="FF000000"/>
        <rFont val="Times New Roman"/>
        <family val="1"/>
        <charset val="1"/>
      </rPr>
      <t>емент но-бетон ное</t>
    </r>
  </si>
  <si>
    <r>
      <rPr>
        <sz val="10.5"/>
        <color rgb="FF000000"/>
        <rFont val="Times New Roman"/>
        <family val="1"/>
        <charset val="204"/>
      </rPr>
      <t>в том числе тип покры тия, км: щ</t>
    </r>
    <r>
      <rPr>
        <sz val="10.5"/>
        <color rgb="FF000000"/>
        <rFont val="Times New Roman"/>
        <family val="1"/>
        <charset val="1"/>
      </rPr>
      <t>ебеночное</t>
    </r>
  </si>
  <si>
    <r>
      <rPr>
        <sz val="10.5"/>
        <color rgb="FF000000"/>
        <rFont val="Times New Roman"/>
        <family val="1"/>
        <charset val="204"/>
      </rPr>
      <t>в том числе тип покры тия, км: г</t>
    </r>
    <r>
      <rPr>
        <sz val="10.5"/>
        <color rgb="FF000000"/>
        <rFont val="Times New Roman"/>
        <family val="1"/>
        <charset val="1"/>
      </rPr>
      <t>рунтовое</t>
    </r>
  </si>
  <si>
    <t>2.1</t>
  </si>
  <si>
    <t>2.2</t>
  </si>
  <si>
    <t>6.1</t>
  </si>
  <si>
    <t>6.2</t>
  </si>
  <si>
    <t>6.3</t>
  </si>
  <si>
    <t>6.4</t>
  </si>
  <si>
    <t>ВСЕГО по ОНП г. КАЛИНИНСК:</t>
  </si>
  <si>
    <t>63-221-501-ОП-МР-001</t>
  </si>
  <si>
    <t>-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</si>
  <si>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1"/>
        <color rgb="FF000000"/>
        <rFont val="Times New Roman"/>
        <family val="1"/>
        <charset val="1"/>
      </rPr>
      <t>Бардина</t>
    </r>
  </si>
  <si>
    <t>местное</t>
  </si>
  <si>
    <t>V</t>
  </si>
  <si>
    <t>низший</t>
  </si>
  <si>
    <t>Казна Калининского МР</t>
  </si>
  <si>
    <t>63-221-501-ОП-МР-002</t>
  </si>
  <si>
    <t>Улица Белинского</t>
  </si>
  <si>
    <t>63-221-501-ОП-МГ-003</t>
  </si>
  <si>
    <t>64:15:000000:8730</t>
  </si>
  <si>
    <t>Улица Богдана Хмельницкого</t>
  </si>
  <si>
    <t>Км 0+000-  км 0+242 (грунт):  V;           км 0+242- км 0+970 (а/бетон):  IV.</t>
  </si>
  <si>
    <r>
      <rPr>
        <sz val="10.5"/>
        <color rgb="FF000000"/>
        <rFont val="Times New Roman"/>
        <family val="1"/>
        <charset val="204"/>
      </rPr>
      <t>км 0+000- км 0+242 (грунт):  1.          км 0+242- км 0+970</t>
    </r>
    <r>
      <rPr>
        <sz val="10.5"/>
        <color rgb="FF000000"/>
        <rFont val="Times New Roman"/>
        <family val="1"/>
        <charset val="1"/>
      </rPr>
      <t xml:space="preserve"> (а/бетон): 2.           </t>
    </r>
  </si>
  <si>
    <t xml:space="preserve">км 0+000- км 0+242 (грунт):  4.           км 0+242- км 0+970 (а/бетон): 6.                 </t>
  </si>
  <si>
    <t xml:space="preserve">Км0+000- км 0+242 (грунт):  низший;  км0+242- км 0+970 (а/бетон): облегченный.  </t>
  </si>
  <si>
    <t>Казна МО г. Калининск</t>
  </si>
  <si>
    <t>63-221-501-ОП-МР-004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</si>
  <si>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Винниц кая</t>
    </r>
  </si>
  <si>
    <t xml:space="preserve">Казна Калининского МР </t>
  </si>
  <si>
    <t>63-221-501-ОП-МР-005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</si>
  <si>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Вишне вая</t>
    </r>
  </si>
  <si>
    <t>63-221-501-ОП-  МГ-006</t>
  </si>
  <si>
    <t>64:15:000000:8525</t>
  </si>
  <si>
    <t>Улица 30 Лет ВЛКСМ</t>
  </si>
  <si>
    <r>
      <rPr>
        <sz val="10.5"/>
        <color rgb="FF000000"/>
        <rFont val="Times New Roman"/>
        <family val="1"/>
        <charset val="204"/>
      </rPr>
      <t xml:space="preserve">Км 0+000- км 0+316 (грунт):   V ;          </t>
    </r>
    <r>
      <rPr>
        <sz val="10.5"/>
        <color rgb="FF000000"/>
        <rFont val="Times New Roman"/>
        <family val="1"/>
        <charset val="1"/>
      </rPr>
      <t xml:space="preserve">Км 0+316- км 1+020 (а/бетон):  V;             </t>
    </r>
    <r>
      <rPr>
        <sz val="10.5"/>
        <color rgb="FF000000"/>
        <rFont val="Times New Roman"/>
        <family val="1"/>
        <charset val="204"/>
      </rPr>
      <t>км 1+020- км 1+200</t>
    </r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>(грунт):   V.</t>
    </r>
    <r>
      <rPr>
        <sz val="10.5"/>
        <color rgb="FF000000"/>
        <rFont val="Times New Roman"/>
        <family val="1"/>
        <charset val="1"/>
      </rPr>
      <t xml:space="preserve">       </t>
    </r>
  </si>
  <si>
    <r>
      <rPr>
        <sz val="10.5"/>
        <color rgb="FF000000"/>
        <rFont val="Times New Roman"/>
        <family val="1"/>
        <charset val="204"/>
      </rPr>
      <t>Км0+000-  км 0+316 (грунт):  1;  к</t>
    </r>
    <r>
      <rPr>
        <sz val="10.5"/>
        <color rgb="FF000000"/>
        <rFont val="Times New Roman"/>
        <family val="1"/>
        <charset val="1"/>
      </rPr>
      <t>м0+316-  км 1+020 (а/бетон): 2;            км 1+020- км 1+200 (грунт):  1.</t>
    </r>
  </si>
  <si>
    <r>
      <rPr>
        <sz val="10.5"/>
        <color rgb="FF000000"/>
        <rFont val="Times New Roman"/>
        <family val="1"/>
        <charset val="204"/>
      </rPr>
      <t>Км0+000- км 0+316 (грунт):   4;            к</t>
    </r>
    <r>
      <rPr>
        <sz val="10.5"/>
        <color rgb="FF000000"/>
        <rFont val="Times New Roman"/>
        <family val="1"/>
        <charset val="1"/>
      </rPr>
      <t>м 0+316- км 1+020 (а/бетон): 6 ;          км 1+020- км 1+200 (грунт):   4 .</t>
    </r>
  </si>
  <si>
    <r>
      <rPr>
        <sz val="10.5"/>
        <color rgb="FF000000"/>
        <rFont val="Times New Roman"/>
        <family val="1"/>
        <charset val="204"/>
      </rPr>
      <t>Км0+000- км 0+316 (грунт): низший;  км</t>
    </r>
    <r>
      <rPr>
        <sz val="10.5"/>
        <color rgb="FF000000"/>
        <rFont val="Times New Roman"/>
        <family val="1"/>
        <charset val="1"/>
      </rPr>
      <t>0+316-  км 1+020 (а/бетон): облегченный;         км1+020- км 1+200 (грунт): низший.</t>
    </r>
  </si>
  <si>
    <t xml:space="preserve"> Казна МО г. Калининск</t>
  </si>
  <si>
    <t>63-221-501-ОП-МР-007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</si>
  <si>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 xml:space="preserve">Вокзал                                 </t>
    </r>
  </si>
  <si>
    <t>63-221-501-ОП-МГ-008</t>
  </si>
  <si>
    <t>64:15:000000:8599</t>
  </si>
  <si>
    <t>Улица Вокзаль ная</t>
  </si>
  <si>
    <t xml:space="preserve">Км 0+000-  км 0+070:  V;           км 0+070- км 1+070:  IV.          </t>
  </si>
  <si>
    <t xml:space="preserve">Км0+000- км 0+070:   1;        км 0+070- км 1+070:  2.         </t>
  </si>
  <si>
    <t xml:space="preserve">Км0+000- км 0+070: 5,5.        км 0+070- км 1+070:  6 .       </t>
  </si>
  <si>
    <r>
      <rPr>
        <sz val="10.5"/>
        <color rgb="FF000000"/>
        <rFont val="Times New Roman"/>
        <family val="1"/>
        <charset val="204"/>
      </rPr>
      <t xml:space="preserve">Км0+000- км 0+070: низший; км0+070- км 1+070: </t>
    </r>
    <r>
      <rPr>
        <sz val="10.5"/>
        <color rgb="FF000000"/>
        <rFont val="Times New Roman"/>
        <family val="1"/>
        <charset val="1"/>
      </rPr>
      <t>облегченный.</t>
    </r>
  </si>
  <si>
    <t xml:space="preserve">63-221-501-ОП-МГ-009  </t>
  </si>
  <si>
    <t>64:15:000000:8962</t>
  </si>
  <si>
    <t>Улица Гагарина</t>
  </si>
  <si>
    <t xml:space="preserve"> V</t>
  </si>
  <si>
    <r>
      <rPr>
        <sz val="10.5"/>
        <color rgb="FF000000"/>
        <rFont val="Times New Roman"/>
        <family val="1"/>
        <charset val="1"/>
      </rPr>
      <t xml:space="preserve">км0+000- км 0+217 (а/бетон): облегченный;         км 0,217- км 0+796 (грунт): низший; </t>
    </r>
    <r>
      <rPr>
        <sz val="10.5"/>
        <color rgb="FF000000"/>
        <rFont val="Times New Roman"/>
        <family val="1"/>
        <charset val="204"/>
      </rPr>
      <t>км0+796- км 1+077 (а/бетон): облегченный.</t>
    </r>
  </si>
  <si>
    <t>63-221-501-ОП-МР-010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</si>
  <si>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Гоголя</t>
    </r>
  </si>
  <si>
    <t>63-221-501-ОП-МГ-011</t>
  </si>
  <si>
    <t>64:15:000000:7720</t>
  </si>
  <si>
    <r>
      <rPr>
        <sz val="10.5"/>
        <color rgb="FF000000"/>
        <rFont val="Times New Roman"/>
        <family val="1"/>
        <charset val="204"/>
      </rPr>
      <t xml:space="preserve">заезд  </t>
    </r>
    <r>
      <rPr>
        <sz val="10.5"/>
        <color rgb="FF000000"/>
        <rFont val="Times New Roman"/>
        <family val="1"/>
        <charset val="1"/>
      </rPr>
      <t>Добролюбовский</t>
    </r>
  </si>
  <si>
    <t>63-221-501-ОП-МГ-012</t>
  </si>
  <si>
    <t>64:15:000000:7807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</si>
  <si>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Дорож ная</t>
    </r>
  </si>
  <si>
    <t>Км 0+000- км 1+804 (ц/бетон, а/бетон):  IV;          км 1+804- км 2+154 (щебень): V</t>
  </si>
  <si>
    <t>Км0+000-  км 1+804 (ц/бетон, а/бетон): 2;           км 1+804- км 2+154 (щебень): 1.</t>
  </si>
  <si>
    <t>Км0+000-  км 1+804 (ц/бетон, а/бетон):  6;           км 1+804- км 2+154 (щебень):  3.</t>
  </si>
  <si>
    <t>Км0+000- км 1+804 (ц/бетон, а/бетон): капитальный;  км1+804- км 2+154 (щебень): переход ный.</t>
  </si>
  <si>
    <t>63-221-501-ОП-МГ-013</t>
  </si>
  <si>
    <r>
      <rPr>
        <sz val="10.5"/>
        <color rgb="FF000000"/>
        <rFont val="Times New Roman"/>
        <family val="1"/>
        <charset val="204"/>
      </rPr>
      <t xml:space="preserve">Заезд </t>
    </r>
    <r>
      <rPr>
        <sz val="10.5"/>
        <color rgb="FF000000"/>
        <rFont val="Times New Roman"/>
        <family val="1"/>
        <charset val="1"/>
      </rPr>
      <t>Дорож ный</t>
    </r>
  </si>
  <si>
    <t>облегченный</t>
  </si>
  <si>
    <t>63-221-501-ОП-МР-014</t>
  </si>
  <si>
    <r>
      <rPr>
        <sz val="10.5"/>
        <color rgb="FF000000"/>
        <rFont val="Times New Roman"/>
        <family val="1"/>
        <charset val="204"/>
      </rPr>
      <t xml:space="preserve">Проезд </t>
    </r>
    <r>
      <rPr>
        <sz val="10.5"/>
        <color rgb="FF000000"/>
        <rFont val="Times New Roman"/>
        <family val="1"/>
        <charset val="1"/>
      </rPr>
      <t>Дорож ный</t>
    </r>
  </si>
  <si>
    <t>переходный</t>
  </si>
  <si>
    <t>63-221-501-ОП-МР-015</t>
  </si>
  <si>
    <t>Улица Есенина</t>
  </si>
  <si>
    <t>63-221-501-ОП-МР-016</t>
  </si>
  <si>
    <t>64:15:000000:9036</t>
  </si>
  <si>
    <r>
      <rPr>
        <sz val="10.5"/>
        <color rgb="FF000000"/>
        <rFont val="Times New Roman"/>
        <family val="1"/>
        <charset val="204"/>
      </rPr>
      <t xml:space="preserve">Переу лок </t>
    </r>
    <r>
      <rPr>
        <sz val="10.5"/>
        <color rgb="FF000000"/>
        <rFont val="Times New Roman"/>
        <family val="1"/>
        <charset val="1"/>
      </rPr>
      <t>Железнодорож ный</t>
    </r>
  </si>
  <si>
    <r>
      <rPr>
        <sz val="10.5"/>
        <color rgb="FF000000"/>
        <rFont val="Times New Roman"/>
        <family val="1"/>
        <charset val="1"/>
      </rPr>
      <t xml:space="preserve">км0+000- км 0+260, (щебень): переход ный;       км0+260- км 0+345 (а/бетон): облегченный;     </t>
    </r>
    <r>
      <rPr>
        <sz val="10.5"/>
        <color rgb="FF000000"/>
        <rFont val="Times New Roman"/>
        <family val="1"/>
        <charset val="204"/>
      </rPr>
      <t>км0+345- км 0+555 (щебень): переход ный.</t>
    </r>
  </si>
  <si>
    <t>63-221-501-ОП-МГ-017</t>
  </si>
  <si>
    <t>64:15:000000:8860</t>
  </si>
  <si>
    <t>Улица Завод ская</t>
  </si>
  <si>
    <r>
      <rPr>
        <sz val="10.5"/>
        <color rgb="FF000000"/>
        <rFont val="Times New Roman"/>
        <family val="1"/>
        <charset val="1"/>
      </rPr>
      <t xml:space="preserve">Км0+000-  км 1+642 </t>
    </r>
    <r>
      <rPr>
        <sz val="10.5"/>
        <color rgb="FF000000"/>
        <rFont val="Times New Roman"/>
        <family val="1"/>
        <charset val="204"/>
      </rPr>
      <t>(а/бетон):  6;</t>
    </r>
    <r>
      <rPr>
        <sz val="10.5"/>
        <color rgb="FF000000"/>
        <rFont val="Times New Roman"/>
        <family val="1"/>
        <charset val="1"/>
      </rPr>
      <t xml:space="preserve">                к</t>
    </r>
    <r>
      <rPr>
        <sz val="10.5"/>
        <color rgb="FF000000"/>
        <rFont val="Times New Roman"/>
        <family val="1"/>
        <charset val="204"/>
      </rPr>
      <t xml:space="preserve">м1+642- км 2+259 (грунт):     4,5;        км 2+259- км 3+014 </t>
    </r>
    <r>
      <rPr>
        <sz val="10.5"/>
        <color rgb="FF000000"/>
        <rFont val="Times New Roman"/>
        <family val="1"/>
        <charset val="1"/>
      </rPr>
      <t xml:space="preserve"> (а/бетон):  6.          </t>
    </r>
  </si>
  <si>
    <t>Км0+000-  км 1+642 (а/бетон): облегченный;         км1+642- км 2+259 (грунт):    низший; км2+259- км 3+014  (а/бетон): облегченный.</t>
  </si>
  <si>
    <t>63-221-501-ОП-МГ-018</t>
  </si>
  <si>
    <t>64:15:000000:8923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</si>
  <si>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Заречная</t>
    </r>
  </si>
  <si>
    <t>Км0+000- км 0+539 (щебень): переходный.           Км0+539- км 0+810 (а/бетон): переходный.</t>
  </si>
  <si>
    <t>63-221-501-ОП-МГ-019</t>
  </si>
  <si>
    <t>64:15:000000:7767</t>
  </si>
  <si>
    <t>Улица Калини на</t>
  </si>
  <si>
    <t>Км0+000- км 1+660 (а/бетон): 2;           км1+660- км 2+371 (грунт):  1.</t>
  </si>
  <si>
    <r>
      <rPr>
        <sz val="10.5"/>
        <color rgb="FF000000"/>
        <rFont val="Times New Roman"/>
        <family val="1"/>
        <charset val="204"/>
      </rPr>
      <t xml:space="preserve">Км0+000- км 1+660 (а/бетон): 6;          км1+660- км 2+371 (грунт): </t>
    </r>
    <r>
      <rPr>
        <sz val="10.5"/>
        <color rgb="FF000000"/>
        <rFont val="Times New Roman"/>
        <family val="1"/>
        <charset val="1"/>
      </rPr>
      <t xml:space="preserve"> 4,5.</t>
    </r>
  </si>
  <si>
    <r>
      <rPr>
        <sz val="10.5"/>
        <color rgb="FF000000"/>
        <rFont val="Times New Roman"/>
        <family val="1"/>
        <charset val="204"/>
      </rPr>
      <t xml:space="preserve">Км0+000- км 1+660 (а/бетон): облегченный;         км1+660- км 2+371 (грунт): </t>
    </r>
    <r>
      <rPr>
        <sz val="10.5"/>
        <color rgb="FF000000"/>
        <rFont val="Times New Roman"/>
        <family val="1"/>
        <charset val="1"/>
      </rPr>
      <t xml:space="preserve"> низший.</t>
    </r>
  </si>
  <si>
    <t>63-221-501-ОП-МР-020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</si>
  <si>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1"/>
        <color rgb="FF000000"/>
        <rFont val="Times New Roman"/>
        <family val="1"/>
        <charset val="1"/>
      </rPr>
      <t>Карла Маркса</t>
    </r>
  </si>
  <si>
    <t>Казна  Калининского МР</t>
  </si>
  <si>
    <t>63-221-501-ОП-МГ-021</t>
  </si>
  <si>
    <t>64:00:000000:59279</t>
  </si>
  <si>
    <t>Улица Кирова</t>
  </si>
  <si>
    <t>Км0+00- км0+556 (грунт, а/бетон):  4 ;        Км0+556- км1+770 (а/бетон): 5,5.</t>
  </si>
  <si>
    <t>Км0+00- км0+481 (грунт): низший; км0+481- км1+770 (а/бетон: облегченный.</t>
  </si>
  <si>
    <t>63-221-501-ОП-МР-022</t>
  </si>
  <si>
    <r>
      <rPr>
        <sz val="10.5"/>
        <color rgb="FF000000"/>
        <rFont val="Times New Roman"/>
        <family val="1"/>
        <charset val="204"/>
      </rPr>
      <t xml:space="preserve">заезд  </t>
    </r>
    <r>
      <rPr>
        <sz val="11"/>
        <color rgb="FF000000"/>
        <rFont val="Times New Roman"/>
        <family val="1"/>
        <charset val="1"/>
      </rPr>
      <t>Кировский</t>
    </r>
  </si>
  <si>
    <t>63-221-501-ОП-МГ-023</t>
  </si>
  <si>
    <t>64:15:000000:7731; 64:15:000000:7707; 64:15:000000:7730</t>
  </si>
  <si>
    <t>Улица Коллективная</t>
  </si>
  <si>
    <t>Км 0+000- км 0+565 (а/бетон): IV;          км 0+565- км 1+028 (а/бетон): V;           км 1+028- км 1+086 (грунт):  V.</t>
  </si>
  <si>
    <t>Км0+000- км 0+565 (а/бетон): 2;           км0+565- км 1+028 (а/бетон): 1;           км1+028- км 1+086 (грунт): 1.</t>
  </si>
  <si>
    <t>Км0+000- км 0+565 (а/бетон): 6;          км0+565- км 1+028 (а/бетон): 4;           км 1+028- км 1+086 (грунт):  4.</t>
  </si>
  <si>
    <t>км0+000- км  1+028 (а/бетон): облегченный;        км1+028- км 1+086 (грунт): низший.</t>
  </si>
  <si>
    <t>Казна МО г.  Калининск</t>
  </si>
  <si>
    <t>63-221-501-ОП-МГ-024</t>
  </si>
  <si>
    <t>64:15:281318:827</t>
  </si>
  <si>
    <t>Проезд 1-й Коллективный</t>
  </si>
  <si>
    <t>63-221-501-ОП-МР-025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</si>
  <si>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Комаро ва</t>
    </r>
  </si>
  <si>
    <t>63-221-501-ОП-МГ-026</t>
  </si>
  <si>
    <t>64:15:000000:8959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</si>
  <si>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Коммунальная</t>
    </r>
  </si>
  <si>
    <t>63-221-501-ОП-МГ-027</t>
  </si>
  <si>
    <t>64:15:000000:9017, 64:15:281205:305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</si>
  <si>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Коммунистичес кая</t>
    </r>
  </si>
  <si>
    <t>Км 0+000- км 0+220 (а/бетон): IV;          км 0+220- км 0+392 (грунт):     V.</t>
  </si>
  <si>
    <t>Км0+000- км 0+220 (а/бетон): 2;           км 0+220- км 0+392 (грунт):    1.</t>
  </si>
  <si>
    <t>Км0+000- км 0+220 (а/бетон):  6;         км0+220- км 0+392 (грунт):     5,5 .</t>
  </si>
  <si>
    <t>Км0+000- км 0+220 (а/бетон): облегченный;         км0+220- км 0+392 (грунт):    низший.</t>
  </si>
  <si>
    <t>63-221-501-ОП-МР-028</t>
  </si>
  <si>
    <t>Переулок 1-й Коммунистический</t>
  </si>
  <si>
    <t>63-221-501-ОП-МР-029</t>
  </si>
  <si>
    <t>Переулок 2-й Коммунистический</t>
  </si>
  <si>
    <t>63-221-501-ОП-МР-030</t>
  </si>
  <si>
    <t>Переулок 3-й Коммунистичес кий</t>
  </si>
  <si>
    <t>63-221-501-ОП-МР-031</t>
  </si>
  <si>
    <t>Улица Комсомольская</t>
  </si>
  <si>
    <t>63-221-501-ОП-МР-032</t>
  </si>
  <si>
    <t>Переулок Комсомольский</t>
  </si>
  <si>
    <t>63-221-501-ОП-МР-033</t>
  </si>
  <si>
    <t>улица Коопера тивная</t>
  </si>
  <si>
    <t>63-221-501-ОП-МР-034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</si>
  <si>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Котовского</t>
    </r>
  </si>
  <si>
    <t>63-221-501-ОП-МР-035</t>
  </si>
  <si>
    <t>64:15:280607:396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</si>
  <si>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Курорт ная</t>
    </r>
  </si>
  <si>
    <t>Км0+000- км 0+150 (а/бетон): ср. 5;     км 1+150- км 0+322 (грунт): ср. 5.</t>
  </si>
  <si>
    <t>Км +000- км 0+150 (а/бетон): облегченный; км1+150- км 0+322 (грунт): низший.</t>
  </si>
  <si>
    <t>63-221-501-ОП-МГ-036</t>
  </si>
  <si>
    <t>64:15:000000:7714</t>
  </si>
  <si>
    <t>Улица Ленина</t>
  </si>
  <si>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>Км0+000- км0+500 (грунт):   V;</t>
    </r>
    <r>
      <rPr>
        <sz val="10.5"/>
        <color rgb="FF000000"/>
        <rFont val="Times New Roman"/>
        <family val="1"/>
        <charset val="1"/>
      </rPr>
      <t xml:space="preserve"> км0+500- км2+804 (а/бетон): IV;  км2+804- км 5+455 (грунт):   V.</t>
    </r>
  </si>
  <si>
    <t>Км0+000- км0+500 (грунт):   1; км0+500- км2+804 (а/бетон): 2;  км2+804- км 5+455 (грунт):   1.</t>
  </si>
  <si>
    <t xml:space="preserve"> Км0+000- км0+500 (грунт):   5; км0+500- км2+804 (а/бетон): 6,5;  км2+804- км 5+455 (грунт):   5.  </t>
  </si>
  <si>
    <t xml:space="preserve">Км0+000- км0+500 (грунт):   низший; км0+500- км2+804 (а/бетон): облегченный;  км2+804- км 5+455 (грунт):   низший.   </t>
  </si>
  <si>
    <t>63-221-501-ОП-МГ-037</t>
  </si>
  <si>
    <t>64:15:000000:8922</t>
  </si>
  <si>
    <t>Переулок Ленинс кий</t>
  </si>
  <si>
    <t>IV</t>
  </si>
  <si>
    <t>63-221-501-ОП-МР-038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</si>
  <si>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Лермон това</t>
    </r>
  </si>
  <si>
    <t>63-221-501-ОП-МГ-039</t>
  </si>
  <si>
    <t>64:15:000000:8956</t>
  </si>
  <si>
    <t>улица  Максима Горького</t>
  </si>
  <si>
    <t>ср. 4,7</t>
  </si>
  <si>
    <t>63-221-501-ОП-МР-040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</si>
  <si>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Маяковского</t>
    </r>
  </si>
  <si>
    <t>63-221-501-ОП-МГ-041</t>
  </si>
  <si>
    <t>64:15:281120:322</t>
  </si>
  <si>
    <r>
      <rPr>
        <sz val="10.5"/>
        <color rgb="FF000000"/>
        <rFont val="Times New Roman"/>
        <family val="1"/>
        <charset val="204"/>
      </rPr>
      <t xml:space="preserve">Переу лок </t>
    </r>
    <r>
      <rPr>
        <sz val="10.5"/>
        <color rgb="FF000000"/>
        <rFont val="Times New Roman"/>
        <family val="1"/>
        <charset val="1"/>
      </rPr>
      <t>Мельничный</t>
    </r>
  </si>
  <si>
    <t xml:space="preserve">V </t>
  </si>
  <si>
    <t>63-221-501-ОП-МР-041</t>
  </si>
  <si>
    <t>63-221-501-ОП-МР-042</t>
  </si>
  <si>
    <t>Улица Молодежная</t>
  </si>
  <si>
    <t>63-221-501-ОП-МГ-043</t>
  </si>
  <si>
    <t>64:15:000000:8995</t>
  </si>
  <si>
    <r>
      <rPr>
        <sz val="10.5"/>
        <color rgb="FF000000"/>
        <rFont val="Times New Roman"/>
        <family val="1"/>
        <charset val="204"/>
      </rPr>
      <t xml:space="preserve">Улица   </t>
    </r>
    <r>
      <rPr>
        <sz val="10.5"/>
        <color rgb="FF000000"/>
        <rFont val="Times New Roman"/>
        <family val="1"/>
        <charset val="1"/>
      </rPr>
      <t>1-й Микро район</t>
    </r>
  </si>
  <si>
    <t xml:space="preserve">Км0+000- км 0+284 (а/бетон) облегченный;        км0+284- км 0+452 (щебень): переход ный. </t>
  </si>
  <si>
    <t>63-221-501-ОП-МГ-044</t>
  </si>
  <si>
    <t>64:15:000000:9014, 64:15:000000:9015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</si>
  <si>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Мира</t>
    </r>
  </si>
  <si>
    <t>Км0+000- км0+320 (а/бетон): IV;  км0+320- км0+711 (грунт):  V.</t>
  </si>
  <si>
    <t>Км0+000- км0+320 (а/бетон): 2;             км 0+320- км 0+711 (грунт): 1.</t>
  </si>
  <si>
    <t>Км0+000- км0+320 (а/бетон): 6;          км0+320- км 0+711 (грунт):  4.</t>
  </si>
  <si>
    <t>Км0+000- км 0+320 (а/бетон): облегченный;       км0+320- км 0+711 (грунт): низший.</t>
  </si>
  <si>
    <t>63-221-501-ОП-МР-045</t>
  </si>
  <si>
    <t>Переу лок Мирный</t>
  </si>
  <si>
    <t>63-221-501-ОП-МГ-046</t>
  </si>
  <si>
    <t>64:15:000000:8961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</si>
  <si>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Мичури на</t>
    </r>
  </si>
  <si>
    <t>ср. 4,5</t>
  </si>
  <si>
    <t>63-221-501-ОП-МР-047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</si>
  <si>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Набережная</t>
    </r>
  </si>
  <si>
    <t>63-221-501-ОП-МГ-048</t>
  </si>
  <si>
    <t>64:15:000000:9038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</si>
  <si>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Нагорная</t>
    </r>
  </si>
  <si>
    <t>ср. 5</t>
  </si>
  <si>
    <t xml:space="preserve">м0+000- км 0+140 (грунт): низший;   км0+140- км 0+170 (а/бетон): облегченный;         км0+170- км 0+270  (щебень): переходный;           км0+270- км 0+370  (а/бетон): облегченный; км0+370- км 0+681,  (грунт): низший;   км0+681- км 0+794 (а/бетон): облегченный; км0+794- км 0+891  (щебень): переходный; км0+891- км 1+273  (грунт): низший.  </t>
  </si>
  <si>
    <t>63-221-501-ОП-МГ-049</t>
  </si>
  <si>
    <t>64:15:000000:9034</t>
  </si>
  <si>
    <t>Улица Некрасо ва</t>
  </si>
  <si>
    <r>
      <rPr>
        <sz val="10.5"/>
        <color rgb="FF000000"/>
        <rFont val="Times New Roman"/>
        <family val="1"/>
        <charset val="204"/>
      </rPr>
      <t xml:space="preserve">Км0+000- км 0+290 (грунт): низший; </t>
    </r>
    <r>
      <rPr>
        <sz val="10.5"/>
        <color rgb="FF000000"/>
        <rFont val="Times New Roman"/>
        <family val="1"/>
        <charset val="1"/>
      </rPr>
      <t xml:space="preserve">Км0+290- км 0+368, </t>
    </r>
    <r>
      <rPr>
        <sz val="10.5"/>
        <color rgb="FF000000"/>
        <rFont val="Times New Roman"/>
        <family val="1"/>
        <charset val="204"/>
      </rPr>
      <t xml:space="preserve">(а/бетон): облегченный;     км0+368- км 0,758 (грунт): низший;  </t>
    </r>
    <r>
      <rPr>
        <sz val="10.5"/>
        <color rgb="FF000000"/>
        <rFont val="Times New Roman"/>
        <family val="1"/>
        <charset val="1"/>
      </rPr>
      <t xml:space="preserve">км0+758- км 0+967 (а/бетон): облегченный.    </t>
    </r>
  </si>
  <si>
    <t>Казна Калининского МГ</t>
  </si>
  <si>
    <t>63-221-501-ОП-МГ-050</t>
  </si>
  <si>
    <t>64:15:000000:8926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</si>
  <si>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Новая</t>
    </r>
  </si>
  <si>
    <t>63-221-501-ОП-МГ-051</t>
  </si>
  <si>
    <t>64:15:000000:7806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</si>
  <si>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Октябрьская</t>
    </r>
  </si>
  <si>
    <t>63-221-501-ОП-МР-052</t>
  </si>
  <si>
    <r>
      <rPr>
        <sz val="11"/>
        <color rgb="FF000000"/>
        <rFont val="Times New Roman"/>
        <family val="1"/>
        <charset val="204"/>
      </rPr>
      <t xml:space="preserve">Переу лок </t>
    </r>
    <r>
      <rPr>
        <sz val="10.5"/>
        <color rgb="FF000000"/>
        <rFont val="Times New Roman"/>
        <family val="1"/>
        <charset val="1"/>
      </rPr>
      <t>Октябрьский</t>
    </r>
  </si>
  <si>
    <t>63-221-501-ОП-МР-053</t>
  </si>
  <si>
    <t>Проезд Октябрьский</t>
  </si>
  <si>
    <t>63-221-501-ОП-МР-054</t>
  </si>
  <si>
    <t>Улица 40 Лет Октября</t>
  </si>
  <si>
    <t>63-221-501-ОП-МГ-055</t>
  </si>
  <si>
    <t>64:15:000000:7805</t>
  </si>
  <si>
    <t>Улица 50 Лет Октября</t>
  </si>
  <si>
    <r>
      <rPr>
        <sz val="10.5"/>
        <color rgb="FF000000"/>
        <rFont val="Times New Roman"/>
        <family val="1"/>
        <charset val="204"/>
      </rPr>
      <t>Км0+000- км 0+302 (грунт):   5;           к</t>
    </r>
    <r>
      <rPr>
        <sz val="10.5"/>
        <color rgb="FF000000"/>
        <rFont val="Times New Roman"/>
        <family val="1"/>
        <charset val="1"/>
      </rPr>
      <t xml:space="preserve">м 0+302- км 1+580 (а/бетон): 6. </t>
    </r>
  </si>
  <si>
    <r>
      <rPr>
        <sz val="10.5"/>
        <color rgb="FF000000"/>
        <rFont val="Times New Roman"/>
        <family val="1"/>
        <charset val="204"/>
      </rPr>
      <t>Км0+000- км 0+302 (грунт): низший; к</t>
    </r>
    <r>
      <rPr>
        <sz val="10.5"/>
        <color rgb="FF000000"/>
        <rFont val="Times New Roman"/>
        <family val="1"/>
        <charset val="1"/>
      </rPr>
      <t xml:space="preserve">м 0+302- км 1+580 (а/бетон): облегченный.    </t>
    </r>
  </si>
  <si>
    <t>63-221-501-ОП-МР-056</t>
  </si>
  <si>
    <t>Улица 70 Лет Октября</t>
  </si>
  <si>
    <t>63-221-501-ОП-МГ-057</t>
  </si>
  <si>
    <t>64:15:000000:8546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</si>
  <si>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Первомайская</t>
    </r>
  </si>
  <si>
    <t>Км0+000- км0+780 (а/бетон): IV;          км 0+780- км1+379 (грунт):  V.</t>
  </si>
  <si>
    <t>Км0+000- км0+780 (а/бетон): 2; км0+780- км1+379 (грунт): 1.</t>
  </si>
  <si>
    <t>Км0+000- км0+780 (а/бетон): 6;           км 0+780- км1+379 (грунт): 4,5.</t>
  </si>
  <si>
    <t>Км0+000- км0+780 (а/бетон): облегченный;     км0+780- км1+379 (грунт): низший.</t>
  </si>
  <si>
    <t>63-221-501-ОП-МР-058</t>
  </si>
  <si>
    <t>64:15:281311:472</t>
  </si>
  <si>
    <t>Улица Перспективная</t>
  </si>
  <si>
    <t>63-221-501-ОП-МР-059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</si>
  <si>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Пионерская</t>
    </r>
  </si>
  <si>
    <t>63-221-501-ОП-МГ-060</t>
  </si>
  <si>
    <t>64:15:000000:8595</t>
  </si>
  <si>
    <r>
      <rPr>
        <sz val="11"/>
        <color rgb="FF000000"/>
        <rFont val="Times New Roman"/>
        <family val="1"/>
        <charset val="204"/>
      </rPr>
      <t xml:space="preserve">Переулок </t>
    </r>
    <r>
      <rPr>
        <sz val="10.5"/>
        <color rgb="FF000000"/>
        <rFont val="Times New Roman"/>
        <family val="1"/>
        <charset val="1"/>
      </rPr>
      <t>Поликлинический</t>
    </r>
  </si>
  <si>
    <t xml:space="preserve">744443
</t>
  </si>
  <si>
    <t>63-221-501-ОП-МР-061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</si>
  <si>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Попова Шишка</t>
    </r>
  </si>
  <si>
    <t>63-221-501-ОП-МГ-062</t>
  </si>
  <si>
    <t>64:15:000000:8731</t>
  </si>
  <si>
    <t>Пролетарская</t>
  </si>
  <si>
    <t>Км0+000- км 0+262: 1;          км 0+262- км 1+030: 2.</t>
  </si>
  <si>
    <t>Км0+000-  км0+262: 5,5;        км 0+262- км 1+030: 6.</t>
  </si>
  <si>
    <t>63-221-501-ОП-МГ-063</t>
  </si>
  <si>
    <t>64:15:000000:9033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</si>
  <si>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Промысловая</t>
    </r>
  </si>
  <si>
    <t>Км0+000- км 0+395 (грунт): низший; км0+395- км 0+475 (а/бетон): облегченный.</t>
  </si>
  <si>
    <t>63-221-501-ОП-МГ-064</t>
  </si>
  <si>
    <t>64:15:000000:8958</t>
  </si>
  <si>
    <t>Улица Пугачева</t>
  </si>
  <si>
    <t>Км0+000-  км 0+323 (а/бетон): облегченный;     км0+323- км 0+999 (грунт): низший</t>
  </si>
  <si>
    <t>63-221-501-ОП-МГ-065</t>
  </si>
  <si>
    <t>64:15:280607:382</t>
  </si>
  <si>
    <t>Улица Пушкина</t>
  </si>
  <si>
    <t>63-221-501-ОП-МР-066</t>
  </si>
  <si>
    <t>Проезд Пушкинский</t>
  </si>
  <si>
    <t>63-221-501-ОП-МГ-067</t>
  </si>
  <si>
    <t>64:15:000000:8957</t>
  </si>
  <si>
    <t>Улица Рабочая</t>
  </si>
  <si>
    <t>Км0+000- км 0+360 (а/бетон): 4,5;        км 0+360- км 0+599 (грунт): 3,5</t>
  </si>
  <si>
    <t>Км0+000- км 0+360 (а/бетон): облегченный;     км0+360- км 0+599 (грунт): низший</t>
  </si>
  <si>
    <t>63-221-501-ОП-МГ-068</t>
  </si>
  <si>
    <t>64:15:000000:8932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</si>
  <si>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Революционная</t>
    </r>
  </si>
  <si>
    <r>
      <rPr>
        <sz val="10.5"/>
        <color rgb="FF000000"/>
        <rFont val="Times New Roman"/>
        <family val="1"/>
        <charset val="1"/>
      </rPr>
      <t xml:space="preserve">Км0+000-  км 0+365 </t>
    </r>
    <r>
      <rPr>
        <sz val="10.5"/>
        <color rgb="FF000000"/>
        <rFont val="Times New Roman"/>
        <family val="1"/>
        <charset val="204"/>
      </rPr>
      <t xml:space="preserve">(грунт):  низший; </t>
    </r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 xml:space="preserve">км0+365- км 1+089 (щебень): переход ный;         </t>
    </r>
    <r>
      <rPr>
        <sz val="10.5"/>
        <color rgb="FF000000"/>
        <rFont val="Times New Roman"/>
        <family val="1"/>
        <charset val="1"/>
      </rPr>
      <t xml:space="preserve">км1+089- км 1+169 (грунт):  низший. </t>
    </r>
  </si>
  <si>
    <t>63-221-501-ОП-МР-069</t>
  </si>
  <si>
    <t>Улица Репина</t>
  </si>
  <si>
    <t>63-221-501-ОП-МГ-070</t>
  </si>
  <si>
    <t>64:15:000000:9035</t>
  </si>
  <si>
    <t>Улица Родниковая</t>
  </si>
  <si>
    <t>Км0+000- км 0+465 (грунт):  5;           км 0+465- км 0+720 (а/бетон): 5,5</t>
  </si>
  <si>
    <r>
      <rPr>
        <sz val="11"/>
        <color rgb="FF000000"/>
        <rFont val="Times New Roman"/>
        <family val="1"/>
        <charset val="1"/>
      </rPr>
      <t xml:space="preserve">Км0+00- км 0+465 (грунт): </t>
    </r>
    <r>
      <rPr>
        <sz val="10.5"/>
        <color rgb="FF000000"/>
        <rFont val="Times New Roman"/>
        <family val="1"/>
        <charset val="204"/>
      </rPr>
      <t>низший</t>
    </r>
    <r>
      <rPr>
        <sz val="10.5"/>
        <color rgb="FF000000"/>
        <rFont val="Times New Roman"/>
        <family val="1"/>
        <charset val="1"/>
      </rPr>
      <t>; км0+465- км 0+720 (а/бетон): облегченный.</t>
    </r>
  </si>
  <si>
    <t>63-221-501-ОП-МР-071</t>
  </si>
  <si>
    <t>Улица Садовая</t>
  </si>
  <si>
    <t>63-221-501-ОП-МР-072</t>
  </si>
  <si>
    <t>Переу лок Садовый</t>
  </si>
  <si>
    <t>63-221-501-ОП-МР-073</t>
  </si>
  <si>
    <t>Улица Свердло ва</t>
  </si>
  <si>
    <t>63-221-501-ОП-МГ-074</t>
  </si>
  <si>
    <t>64:15:000000:7719</t>
  </si>
  <si>
    <t>Улица Советс кая</t>
  </si>
  <si>
    <t>км 0+000- км 2+931 (а/бетон): IV;          км 2+931- км 3+086 (грунт):   V.</t>
  </si>
  <si>
    <t>км 0+000- км 2+931 (а/бетон): 2;          км 2+931- км 3+086 (грунт):  1.</t>
  </si>
  <si>
    <t>км 0+000- км 1+270 (а/бетон): 11,5;      км 1+270- км 2+474 (а/бетон): 7,0; км2+474- км 2+931 (а/бетон): 6,0;        км 2+931- км 3+086 (грунт): 3,5.</t>
  </si>
  <si>
    <t>км0+000- км 2+931 (а/бетон): облегченный;       км2+931- км 3+086 (грунт): низший.</t>
  </si>
  <si>
    <t>63-221-501-ОП-МР-075</t>
  </si>
  <si>
    <t>Улица Советс кая  (от жилого дома     № 33/3 Г до ул. Советс кой       № 33/7)</t>
  </si>
  <si>
    <t>63-221-501-ОП-МГ-076</t>
  </si>
  <si>
    <t>64:15:000000:7818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</si>
  <si>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Степана Разина</t>
    </r>
  </si>
  <si>
    <r>
      <rPr>
        <sz val="10.5"/>
        <color rgb="FF000000"/>
        <rFont val="Times New Roman"/>
        <family val="1"/>
        <charset val="1"/>
      </rPr>
      <t xml:space="preserve">Км0+000-  км 0+865 </t>
    </r>
    <r>
      <rPr>
        <sz val="10.5"/>
        <color rgb="FF000000"/>
        <rFont val="Times New Roman"/>
        <family val="1"/>
        <charset val="204"/>
      </rPr>
      <t xml:space="preserve">(грунт): 4,5;        км 0+865- км 1+119 (а/бетон): 4;          </t>
    </r>
    <r>
      <rPr>
        <sz val="10.5"/>
        <color rgb="FF000000"/>
        <rFont val="Times New Roman"/>
        <family val="1"/>
        <charset val="1"/>
      </rPr>
      <t xml:space="preserve"> км 1+119- км 1+232 (грунт): 4,5.</t>
    </r>
  </si>
  <si>
    <r>
      <rPr>
        <sz val="10.5"/>
        <color rgb="FF000000"/>
        <rFont val="Times New Roman"/>
        <family val="1"/>
        <charset val="1"/>
      </rPr>
      <t xml:space="preserve">Км0+000- км 0+865 </t>
    </r>
    <r>
      <rPr>
        <sz val="10.5"/>
        <color rgb="FF000000"/>
        <rFont val="Times New Roman"/>
        <family val="1"/>
        <charset val="204"/>
      </rPr>
      <t xml:space="preserve">(грунт): низший;  км0+865- км 1+119 (а/бетон): облегченный;    </t>
    </r>
    <r>
      <rPr>
        <sz val="10.5"/>
        <color rgb="FF000000"/>
        <rFont val="Times New Roman"/>
        <family val="1"/>
        <charset val="1"/>
      </rPr>
      <t xml:space="preserve"> км1+119- км 1+232 (грунт): низший.  </t>
    </r>
  </si>
  <si>
    <t>63-221-501-ОП-МР-077</t>
  </si>
  <si>
    <t>64:15:281312:656</t>
  </si>
  <si>
    <t>Улица Строите лей</t>
  </si>
  <si>
    <t>Км0+000- км 0+118 (грунт): низший; км0+118- км 0+275 (щебень): переход ный.</t>
  </si>
  <si>
    <t>Казна . Калининского МР</t>
  </si>
  <si>
    <t>63-221-501-ОП-МР-078</t>
  </si>
  <si>
    <t>Улица Суворова</t>
  </si>
  <si>
    <t>63-221-501-ОП-МР-079</t>
  </si>
  <si>
    <t>Улица им. Терешковой</t>
  </si>
  <si>
    <t>63-221-501-ОП-МР-080</t>
  </si>
  <si>
    <t>Улица Территория элеватора (жилой фонд)</t>
  </si>
  <si>
    <t>Км0+000- км 0+121: 3,5;        км 0+121- км 0+350: 4,0.</t>
  </si>
  <si>
    <t>63-221-501-ОП-МР-081</t>
  </si>
  <si>
    <t>Улица Фрунзе</t>
  </si>
  <si>
    <t>Км0+000- км 0+593 (грунт): 4,0;        км 0+593- км 0+768 (щебень): 3,5.</t>
  </si>
  <si>
    <t>Км0+000- км 0+593 (грунт): низший; км0+593- км 0+768 (щебень): переходный.</t>
  </si>
  <si>
    <t>63-221-501-ОП-МГ-082</t>
  </si>
  <si>
    <t>64:15:281811:499</t>
  </si>
  <si>
    <t>Территория ЦРБ (проезд к жилому дому № 4)</t>
  </si>
  <si>
    <t>Км0+000- км 0+374 (а/бетон): ср. 5;     км 0+374- км 0+441 (грунт): 3,5.</t>
  </si>
  <si>
    <t>Км0+000- км 0+374 (а/бетон): облегченный;     км0+374- км 0+441 (грунт): низший.</t>
  </si>
  <si>
    <t>63-221-501-ОП-МГ-083</t>
  </si>
  <si>
    <t>64:15:000000:8848</t>
  </si>
  <si>
    <t>Улица Чапаева</t>
  </si>
  <si>
    <r>
      <rPr>
        <sz val="10.5"/>
        <color rgb="FF000000"/>
        <rFont val="Times New Roman"/>
        <family val="1"/>
        <charset val="1"/>
      </rPr>
      <t xml:space="preserve">Км0+000- км 0+403 </t>
    </r>
    <r>
      <rPr>
        <sz val="10.5"/>
        <color rgb="FF000000"/>
        <rFont val="Times New Roman"/>
        <family val="1"/>
        <charset val="204"/>
      </rPr>
      <t xml:space="preserve">(грунт): 5,7;       </t>
    </r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 xml:space="preserve">км 0+403- км 2+029 (а/бетон): 6,6;        </t>
    </r>
    <r>
      <rPr>
        <sz val="10.5"/>
        <color rgb="FF000000"/>
        <rFont val="Times New Roman"/>
        <family val="1"/>
        <charset val="1"/>
      </rPr>
      <t xml:space="preserve">км 2+029- км 2+503 (грунт): 5,7.     </t>
    </r>
  </si>
  <si>
    <r>
      <rPr>
        <sz val="10.5"/>
        <color rgb="FF000000"/>
        <rFont val="Times New Roman"/>
        <family val="1"/>
        <charset val="1"/>
      </rPr>
      <t xml:space="preserve">Км0+000- км 0+403 </t>
    </r>
    <r>
      <rPr>
        <sz val="10.5"/>
        <color rgb="FF000000"/>
        <rFont val="Times New Roman"/>
        <family val="1"/>
        <charset val="204"/>
      </rPr>
      <t xml:space="preserve">(грунт): низший; км0+403- км 2+029 (а/бетон): облегченный;     </t>
    </r>
    <r>
      <rPr>
        <sz val="10.5"/>
        <color rgb="FF000000"/>
        <rFont val="Times New Roman"/>
        <family val="1"/>
        <charset val="1"/>
      </rPr>
      <t>км2+029- км 2+503 (грунт): низший.</t>
    </r>
  </si>
  <si>
    <t>63-221-501-ОП-МР-084</t>
  </si>
  <si>
    <t>Проезд 1-й Чапаевс кий</t>
  </si>
  <si>
    <t>63-221-501-ОП-МР-085</t>
  </si>
  <si>
    <t>Проезд 2-й Чапаевс кий</t>
  </si>
  <si>
    <t>63-221-501-ОП-МГ-086</t>
  </si>
  <si>
    <t>64:15:000000:8954</t>
  </si>
  <si>
    <t>Улица Челюскинцев</t>
  </si>
  <si>
    <t>ср. 2,7</t>
  </si>
  <si>
    <t>Казна  МО г. Калининск</t>
  </si>
  <si>
    <t>63-221-501-ОП-МР-087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</si>
  <si>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Чернышевского</t>
    </r>
  </si>
  <si>
    <t>63-221-501-ОП-МГ-088</t>
  </si>
  <si>
    <t>64:15:000000:8850</t>
  </si>
  <si>
    <t>Улица Чехова</t>
  </si>
  <si>
    <r>
      <rPr>
        <sz val="10.5"/>
        <color rgb="FF000000"/>
        <rFont val="Times New Roman"/>
        <family val="1"/>
        <charset val="1"/>
      </rPr>
      <t xml:space="preserve">Км 0+000- км 1+108 </t>
    </r>
    <r>
      <rPr>
        <sz val="10.5"/>
        <color rgb="FF000000"/>
        <rFont val="Times New Roman"/>
        <family val="1"/>
        <charset val="204"/>
      </rPr>
      <t xml:space="preserve">(а/бетон): IV;         </t>
    </r>
    <r>
      <rPr>
        <sz val="10.5"/>
        <color rgb="FF000000"/>
        <rFont val="Times New Roman"/>
        <family val="1"/>
        <charset val="1"/>
      </rPr>
      <t xml:space="preserve">  </t>
    </r>
    <r>
      <rPr>
        <sz val="10.5"/>
        <color rgb="FF000000"/>
        <rFont val="Times New Roman"/>
        <family val="1"/>
        <charset val="204"/>
      </rPr>
      <t xml:space="preserve">км 1+108- км 1+910 (грунт):   V;               </t>
    </r>
    <r>
      <rPr>
        <sz val="10.5"/>
        <color rgb="FF000000"/>
        <rFont val="Times New Roman"/>
        <family val="1"/>
        <charset val="1"/>
      </rPr>
      <t>км 1+910- км 2+510 (а/бетон): IV.</t>
    </r>
  </si>
  <si>
    <r>
      <rPr>
        <sz val="10.5"/>
        <color rgb="FF000000"/>
        <rFont val="Times New Roman"/>
        <family val="1"/>
        <charset val="1"/>
      </rPr>
      <t xml:space="preserve">Км0+000-  км 1+108 </t>
    </r>
    <r>
      <rPr>
        <sz val="10.5"/>
        <color rgb="FF000000"/>
        <rFont val="Times New Roman"/>
        <family val="1"/>
        <charset val="204"/>
      </rPr>
      <t xml:space="preserve">(а/бетон): ср. 5;  </t>
    </r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 xml:space="preserve">  км 1+108- км 1+910 (грунт): ср. 4,3;  </t>
    </r>
    <r>
      <rPr>
        <sz val="10.5"/>
        <color rgb="FF000000"/>
        <rFont val="Times New Roman"/>
        <family val="1"/>
        <charset val="1"/>
      </rPr>
      <t>км 1+910- км 2+510 (а/бетон): ср. 5.</t>
    </r>
  </si>
  <si>
    <r>
      <rPr>
        <sz val="10.5"/>
        <color rgb="FF000000"/>
        <rFont val="Times New Roman"/>
        <family val="1"/>
        <charset val="1"/>
      </rPr>
      <t xml:space="preserve">Км0+000- км 1+108 </t>
    </r>
    <r>
      <rPr>
        <sz val="10.5"/>
        <color rgb="FF000000"/>
        <rFont val="Times New Roman"/>
        <family val="1"/>
        <charset val="204"/>
      </rPr>
      <t xml:space="preserve">(а/бетон): облегченный;    </t>
    </r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 xml:space="preserve">км1+108- км 1+910 (грунт): низший; </t>
    </r>
    <r>
      <rPr>
        <sz val="10.5"/>
        <color rgb="FF000000"/>
        <rFont val="Times New Roman"/>
        <family val="1"/>
        <charset val="1"/>
      </rPr>
      <t>км1+910- км 2+510 (а/бетон): облегченный .</t>
    </r>
  </si>
  <si>
    <t>63-221-501-ОП-МГ-089</t>
  </si>
  <si>
    <t>64:15:000000:8849</t>
  </si>
  <si>
    <t>Улица Чиркина</t>
  </si>
  <si>
    <t>Км0+000- км 1+203 (а/бетон): 2;          км 1+203- км 2+335 (грунт, а/бетон): 1.</t>
  </si>
  <si>
    <t>Км0+000- км 1+203 (а/бетон): 5;           км 1+203- км 2+335 (грунт, а/бетон): 4.</t>
  </si>
  <si>
    <r>
      <rPr>
        <sz val="10.5"/>
        <color rgb="FF000000"/>
        <rFont val="Times New Roman"/>
        <family val="1"/>
        <charset val="1"/>
      </rPr>
      <t xml:space="preserve">Км0+000- км 1+203 </t>
    </r>
    <r>
      <rPr>
        <sz val="10.5"/>
        <color rgb="FF000000"/>
        <rFont val="Times New Roman"/>
        <family val="1"/>
        <charset val="204"/>
      </rPr>
      <t>(а/бетон): облегченный;</t>
    </r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 xml:space="preserve">км1+203- км 1+358 (грунт): низший;   </t>
    </r>
    <r>
      <rPr>
        <sz val="10.5"/>
        <color rgb="FF000000"/>
        <rFont val="Times New Roman"/>
        <family val="1"/>
        <charset val="1"/>
      </rPr>
      <t>км1+358- км 2+335 (а/бетон): облегченный.</t>
    </r>
  </si>
  <si>
    <t>63-221-501-ОП-МГ-090</t>
  </si>
  <si>
    <t>64:15:000000:8953</t>
  </si>
  <si>
    <t>Улица Шевчен ко</t>
  </si>
  <si>
    <r>
      <rPr>
        <sz val="10.5"/>
        <color rgb="FF000000"/>
        <rFont val="Times New Roman"/>
        <family val="1"/>
        <charset val="1"/>
      </rPr>
      <t xml:space="preserve">км 0+000- км 0+255 </t>
    </r>
    <r>
      <rPr>
        <sz val="10.5"/>
        <color rgb="FF000000"/>
        <rFont val="Times New Roman"/>
        <family val="1"/>
        <charset val="204"/>
      </rPr>
      <t>(грунт): низший;</t>
    </r>
    <r>
      <rPr>
        <sz val="10.5"/>
        <color rgb="FF000000"/>
        <rFont val="Times New Roman"/>
        <family val="1"/>
        <charset val="1"/>
      </rPr>
      <t xml:space="preserve"> </t>
    </r>
    <r>
      <rPr>
        <sz val="10.5"/>
        <color rgb="FF000000"/>
        <rFont val="Times New Roman"/>
        <family val="1"/>
        <charset val="204"/>
      </rPr>
      <t xml:space="preserve">км0+255- км 0+325 (а/бетон): облегченный; </t>
    </r>
    <r>
      <rPr>
        <sz val="10.5"/>
        <color rgb="FF000000"/>
        <rFont val="Times New Roman"/>
        <family val="1"/>
        <charset val="1"/>
      </rPr>
      <t>км0+325- км 0+526 (грунт): низший.</t>
    </r>
  </si>
  <si>
    <t>63-221-501-ОП-МР-091</t>
  </si>
  <si>
    <t>Переу лок Школь ный</t>
  </si>
  <si>
    <t>Км 0+000- км 0+062 (а/бетон): IV;          км 0+062- км 0+941 (а/бетон, грунт):    V.</t>
  </si>
  <si>
    <t>Км0+000- км 0+062 (а/бетон):2;          км 0+062- км 0+941 (а/бетон, грунт):    1.</t>
  </si>
  <si>
    <t>Км0+000- км 0+062 (а/бетон): 6;           км 0+062- км 0+941 (а/бетон, грунт): ср. 5.</t>
  </si>
  <si>
    <r>
      <rPr>
        <sz val="10.5"/>
        <color rgb="FF000000"/>
        <rFont val="Times New Roman"/>
        <family val="1"/>
        <charset val="1"/>
      </rPr>
      <t xml:space="preserve">км0+000- км 0+062 </t>
    </r>
    <r>
      <rPr>
        <sz val="10.5"/>
        <color rgb="FF000000"/>
        <rFont val="Times New Roman"/>
        <family val="1"/>
        <charset val="204"/>
      </rPr>
      <t xml:space="preserve">(а/бетон): облегченный;     км0+062- км 0+541  (грунт): низший;   </t>
    </r>
    <r>
      <rPr>
        <sz val="10.5"/>
        <color rgb="FF000000"/>
        <rFont val="Times New Roman"/>
        <family val="1"/>
        <charset val="1"/>
      </rPr>
      <t>км0+541- км 0+629 (а/бетон): облегченный;     км0+629- км 0+941   (грунт): низший.</t>
    </r>
  </si>
  <si>
    <t>Казна   Калининского МР</t>
  </si>
  <si>
    <t>63-221-501-ОП-МР-092</t>
  </si>
  <si>
    <t>Улица Шумная</t>
  </si>
  <si>
    <t>63-221-501-ОП-МР-093</t>
  </si>
  <si>
    <t>Улица Энгельса</t>
  </si>
  <si>
    <t>63-221-501-ОП-МР-094</t>
  </si>
  <si>
    <t>п-к Энергетиков</t>
  </si>
  <si>
    <t>63-221-501-ОП-МГ-095</t>
  </si>
  <si>
    <t>64:15:282409:482</t>
  </si>
  <si>
    <t>Улица Юбилейная</t>
  </si>
  <si>
    <t>Км0+000- км 0+314 (щебень): 3,5;        км 0+314- км 0+561 (а/бетон): 3,0</t>
  </si>
  <si>
    <t>Км0+000- км 0+314 (щебень): переходный;       км0+402- км 0+561 (а/бетон): облегченный.</t>
  </si>
  <si>
    <t>63-221-501-ОП-МГ-096</t>
  </si>
  <si>
    <t>64:15:282016:442</t>
  </si>
  <si>
    <t>Улица Южная</t>
  </si>
  <si>
    <t>63-221-501-ОП-МР-97</t>
  </si>
  <si>
    <r>
      <rPr>
        <sz val="10.5"/>
        <color rgb="FF000000"/>
        <rFont val="Times New Roman"/>
        <family val="1"/>
        <charset val="204"/>
      </rPr>
      <t xml:space="preserve">Улица   </t>
    </r>
    <r>
      <rPr>
        <sz val="10.5"/>
        <color rgb="FF000000"/>
        <rFont val="Times New Roman"/>
        <family val="1"/>
        <charset val="1"/>
      </rPr>
      <t>1-я Южная линия</t>
    </r>
  </si>
  <si>
    <t>Км0+000- км 0+300 (щебень): переходный;       км0+300- км 0+510 (грунт): низший.</t>
  </si>
  <si>
    <t>63-221-501-ОП-МР-098</t>
  </si>
  <si>
    <r>
      <rPr>
        <sz val="10.5"/>
        <color rgb="FF000000"/>
        <rFont val="Times New Roman"/>
        <family val="1"/>
        <charset val="204"/>
      </rPr>
      <t xml:space="preserve">Улица   </t>
    </r>
    <r>
      <rPr>
        <sz val="10.5"/>
        <color rgb="FF000000"/>
        <rFont val="Times New Roman"/>
        <family val="1"/>
        <charset val="1"/>
      </rPr>
      <t>2-я Южная линия</t>
    </r>
  </si>
  <si>
    <t>Переход ный</t>
  </si>
  <si>
    <t>63-221-501-ОП-МР-099</t>
  </si>
  <si>
    <t>Улица   3-я Южная линия</t>
  </si>
  <si>
    <t>63-221-501-ОП-МР-100</t>
  </si>
  <si>
    <t>Улица   4-я Южная линия</t>
  </si>
  <si>
    <t>63-221-501-ОП-МР-101</t>
  </si>
  <si>
    <t>Улица   5-я Южная линия</t>
  </si>
  <si>
    <t>63-221-501-ОП-МР-102</t>
  </si>
  <si>
    <r>
      <rPr>
        <sz val="10.5"/>
        <color rgb="FF000000"/>
        <rFont val="Times New Roman"/>
        <family val="1"/>
        <charset val="204"/>
      </rPr>
      <t xml:space="preserve">Улица   </t>
    </r>
    <r>
      <rPr>
        <sz val="10.5"/>
        <color rgb="FF000000"/>
        <rFont val="Times New Roman"/>
        <family val="1"/>
        <charset val="1"/>
      </rPr>
      <t>6-я Южная линия</t>
    </r>
  </si>
  <si>
    <t>63-000-000-ОП РЗ63К-00734</t>
  </si>
  <si>
    <t>Автоподъ езд к с. Калининское от автомобильной дороги «Р-22 «Каспий» автомобильная дорога  М-4 «Дон»- Тамбов- Волгог рад- Астра хань, подъезд к г. Саратов»</t>
  </si>
  <si>
    <t>региональное</t>
  </si>
  <si>
    <t>автомобильная дорога по улицам Пушкина, 30 Лет ВЛКСМ, Коммунистической, Коммунистическому пер, Первомайской в г. Калинин ке</t>
  </si>
  <si>
    <t>Приложение 
к решению Совета депутатов 
муниципального образования 
город Калининск 
от 05.12.2025 г. № 24-119</t>
  </si>
  <si>
    <t xml:space="preserve">Секретарь Совета депутатов МО г. Калининск                                                                                                                                                        С.И. Абдулин 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</si>
</sst>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"/>
  </numFmts>
  <fonts count="12">
    <font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sz val="10.5"/>
      <color rgb="FF000000"/>
      <name val="Times New Roman"/>
      <family val="1"/>
      <charset val="1"/>
    </font>
    <font>
      <sz val="10.5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1"/>
    </font>
    <font>
      <sz val="11"/>
      <color rgb="FF000000"/>
      <name val="Times New Roman"/>
      <family val="1"/>
      <charset val="204"/>
    </font>
    <font>
      <sz val="10.5"/>
      <name val="Times New Roman"/>
      <family val="1"/>
      <charset val="1"/>
    </font>
    <font>
      <sz val="10.5"/>
      <color rgb="FFFF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1"/>
      <color rgb="FFFF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2" fillId="0" borderId="0" xfId="0" applyFont="1" applyAlignment="1" applyProtection="1"/>
    <xf numFmtId="0" fontId="1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top" wrapText="1"/>
    </xf>
    <xf numFmtId="0" fontId="5" fillId="0" borderId="1" xfId="0" applyFont="1" applyBorder="1" applyAlignment="1" applyProtection="1">
      <alignment horizontal="center" vertical="top" wrapText="1"/>
    </xf>
    <xf numFmtId="0" fontId="4" fillId="0" borderId="1" xfId="0" applyFont="1" applyBorder="1" applyAlignment="1" applyProtection="1">
      <alignment horizontal="center" vertical="top"/>
    </xf>
    <xf numFmtId="0" fontId="6" fillId="2" borderId="1" xfId="0" applyFont="1" applyFill="1" applyBorder="1" applyAlignment="1" applyProtection="1">
      <alignment horizontal="center" vertical="top"/>
    </xf>
    <xf numFmtId="0" fontId="6" fillId="2" borderId="1" xfId="0" applyFont="1" applyFill="1" applyBorder="1" applyAlignment="1" applyProtection="1"/>
    <xf numFmtId="0" fontId="2" fillId="2" borderId="0" xfId="0" applyFont="1" applyFill="1" applyAlignment="1" applyProtection="1"/>
    <xf numFmtId="0" fontId="0" fillId="2" borderId="0" xfId="0" applyFill="1" applyAlignment="1" applyProtection="1"/>
    <xf numFmtId="0" fontId="2" fillId="2" borderId="1" xfId="0" applyFont="1" applyFill="1" applyBorder="1" applyAlignment="1" applyProtection="1">
      <alignment vertical="top"/>
    </xf>
    <xf numFmtId="0" fontId="2" fillId="2" borderId="1" xfId="0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7" fillId="2" borderId="1" xfId="0" applyFont="1" applyFill="1" applyBorder="1" applyAlignment="1" applyProtection="1">
      <alignment vertical="top" wrapText="1"/>
    </xf>
    <xf numFmtId="0" fontId="4" fillId="2" borderId="1" xfId="0" applyFont="1" applyFill="1" applyBorder="1" applyAlignment="1" applyProtection="1">
      <alignment vertical="top"/>
    </xf>
    <xf numFmtId="0" fontId="4" fillId="2" borderId="1" xfId="0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 wrapText="1"/>
    </xf>
    <xf numFmtId="0" fontId="4" fillId="2" borderId="1" xfId="0" applyFont="1" applyFill="1" applyBorder="1" applyAlignment="1" applyProtection="1">
      <alignment vertical="top" wrapText="1"/>
    </xf>
    <xf numFmtId="0" fontId="4" fillId="2" borderId="1" xfId="0" applyFont="1" applyFill="1" applyBorder="1" applyAlignment="1" applyProtection="1">
      <alignment horizontal="center" vertical="top"/>
    </xf>
    <xf numFmtId="164" fontId="4" fillId="2" borderId="1" xfId="0" applyNumberFormat="1" applyFont="1" applyFill="1" applyBorder="1" applyAlignment="1" applyProtection="1">
      <alignment horizontal="center" vertical="top"/>
    </xf>
    <xf numFmtId="0" fontId="5" fillId="2" borderId="1" xfId="0" applyFont="1" applyFill="1" applyBorder="1" applyAlignment="1" applyProtection="1">
      <alignment horizontal="left" vertical="top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vertical="top" wrapText="1"/>
    </xf>
    <xf numFmtId="1" fontId="4" fillId="2" borderId="1" xfId="0" applyNumberFormat="1" applyFont="1" applyFill="1" applyBorder="1" applyAlignment="1" applyProtection="1">
      <alignment horizontal="center" vertical="top"/>
    </xf>
    <xf numFmtId="165" fontId="4" fillId="2" borderId="1" xfId="0" applyNumberFormat="1" applyFont="1" applyFill="1" applyBorder="1" applyAlignment="1" applyProtection="1">
      <alignment horizontal="center" vertical="top"/>
    </xf>
    <xf numFmtId="165" fontId="4" fillId="2" borderId="1" xfId="0" applyNumberFormat="1" applyFont="1" applyFill="1" applyBorder="1" applyAlignment="1" applyProtection="1">
      <alignment horizontal="center" vertical="top" wrapText="1"/>
    </xf>
    <xf numFmtId="0" fontId="5" fillId="2" borderId="1" xfId="0" applyFont="1" applyFill="1" applyBorder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center" vertical="top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164" fontId="8" fillId="2" borderId="1" xfId="0" applyNumberFormat="1" applyFont="1" applyFill="1" applyBorder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2" fillId="2" borderId="0" xfId="0" applyFont="1" applyFill="1" applyAlignment="1" applyProtection="1">
      <alignment vertical="top"/>
    </xf>
    <xf numFmtId="0" fontId="0" fillId="2" borderId="0" xfId="0" applyFont="1" applyFill="1" applyAlignment="1" applyProtection="1"/>
    <xf numFmtId="0" fontId="0" fillId="0" borderId="0" xfId="0" applyFont="1" applyAlignment="1" applyProtection="1"/>
    <xf numFmtId="164" fontId="2" fillId="2" borderId="1" xfId="0" applyNumberFormat="1" applyFont="1" applyFill="1" applyBorder="1" applyAlignment="1" applyProtection="1">
      <alignment horizontal="center" vertical="top"/>
    </xf>
    <xf numFmtId="0" fontId="9" fillId="2" borderId="1" xfId="0" applyFont="1" applyFill="1" applyBorder="1" applyAlignment="1" applyProtection="1">
      <alignment vertical="top"/>
    </xf>
    <xf numFmtId="0" fontId="4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4" fillId="2" borderId="0" xfId="0" applyFont="1" applyFill="1" applyAlignment="1" applyProtection="1"/>
    <xf numFmtId="0" fontId="4" fillId="0" borderId="0" xfId="0" applyFont="1" applyAlignment="1" applyProtection="1"/>
    <xf numFmtId="0" fontId="5" fillId="2" borderId="1" xfId="0" applyFont="1" applyFill="1" applyBorder="1" applyAlignment="1" applyProtection="1">
      <alignment horizontal="left" wrapText="1"/>
    </xf>
    <xf numFmtId="0" fontId="0" fillId="2" borderId="0" xfId="0" applyFill="1"/>
    <xf numFmtId="0" fontId="2" fillId="2" borderId="1" xfId="0" applyFont="1" applyFill="1" applyBorder="1" applyAlignment="1" applyProtection="1">
      <alignment horizontal="left" vertical="top" wrapText="1"/>
    </xf>
    <xf numFmtId="164" fontId="4" fillId="2" borderId="1" xfId="0" applyNumberFormat="1" applyFont="1" applyFill="1" applyBorder="1" applyAlignment="1" applyProtection="1">
      <alignment horizontal="left" vertical="top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/>
    </xf>
    <xf numFmtId="0" fontId="2" fillId="0" borderId="0" xfId="0" applyFont="1" applyBorder="1" applyAlignment="1" applyProtection="1">
      <alignment horizontal="center" vertical="top"/>
    </xf>
    <xf numFmtId="0" fontId="11" fillId="0" borderId="0" xfId="0" applyFont="1" applyAlignment="1" applyProtection="1">
      <alignment horizontal="center" vertical="top"/>
    </xf>
    <xf numFmtId="0" fontId="11" fillId="0" borderId="0" xfId="0" applyFont="1" applyAlignment="1" applyProtection="1"/>
    <xf numFmtId="0" fontId="4" fillId="0" borderId="1" xfId="0" applyFont="1" applyBorder="1" applyAlignment="1" applyProtection="1">
      <alignment horizontal="center" vertical="top" wrapText="1"/>
    </xf>
    <xf numFmtId="0" fontId="2" fillId="0" borderId="0" xfId="0" applyFont="1" applyAlignment="1" applyProtection="1"/>
    <xf numFmtId="0" fontId="0" fillId="0" borderId="0" xfId="0" applyAlignment="1"/>
    <xf numFmtId="0" fontId="4" fillId="2" borderId="1" xfId="0" applyFont="1" applyFill="1" applyBorder="1" applyAlignment="1" applyProtection="1">
      <alignment horizontal="center" vertical="top"/>
    </xf>
    <xf numFmtId="0" fontId="1" fillId="0" borderId="0" xfId="0" applyFont="1" applyBorder="1" applyAlignment="1" applyProtection="1">
      <alignment horizontal="right" wrapText="1"/>
    </xf>
    <xf numFmtId="0" fontId="0" fillId="0" borderId="0" xfId="0" applyAlignment="1">
      <alignment horizontal="right"/>
    </xf>
    <xf numFmtId="0" fontId="6" fillId="2" borderId="0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164" fontId="6" fillId="2" borderId="1" xfId="0" applyNumberFormat="1" applyFont="1" applyFill="1" applyBorder="1" applyAlignment="1" applyProtection="1">
      <alignment horizontal="center" vertical="top"/>
    </xf>
    <xf numFmtId="164" fontId="4" fillId="2" borderId="1" xfId="0" applyNumberFormat="1" applyFont="1" applyFill="1" applyBorder="1" applyAlignment="1" applyProtection="1">
      <alignment horizontal="center" vertical="top" wrapText="1"/>
    </xf>
    <xf numFmtId="164" fontId="4" fillId="2" borderId="1" xfId="0" applyNumberFormat="1" applyFont="1" applyFill="1" applyBorder="1" applyAlignment="1" applyProtection="1"/>
    <xf numFmtId="165" fontId="6" fillId="2" borderId="1" xfId="0" applyNumberFormat="1" applyFont="1" applyFill="1" applyBorder="1" applyAlignment="1" applyProtection="1">
      <alignment horizontal="center" vertical="top"/>
    </xf>
    <xf numFmtId="165" fontId="2" fillId="2" borderId="1" xfId="0" applyNumberFormat="1" applyFont="1" applyFill="1" applyBorder="1" applyAlignment="1" applyProtection="1">
      <alignment horizontal="center" vertical="top"/>
    </xf>
    <xf numFmtId="165" fontId="4" fillId="2" borderId="1" xfId="0" applyNumberFormat="1" applyFont="1" applyFill="1" applyBorder="1" applyAlignment="1" applyProtection="1">
      <alignment horizontal="center" vertical="center"/>
    </xf>
    <xf numFmtId="165" fontId="2" fillId="2" borderId="1" xfId="0" applyNumberFormat="1" applyFont="1" applyFill="1" applyBorder="1" applyAlignment="1" applyProtection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78"/>
  <sheetViews>
    <sheetView tabSelected="1" topLeftCell="C1" workbookViewId="0">
      <selection activeCell="U6" sqref="U6"/>
    </sheetView>
  </sheetViews>
  <sheetFormatPr defaultColWidth="8.7109375" defaultRowHeight="15"/>
  <cols>
    <col min="1" max="1" width="3.85546875" style="1" customWidth="1"/>
    <col min="2" max="2" width="7.140625" style="1" customWidth="1"/>
    <col min="3" max="3" width="7.7109375" style="1" customWidth="1"/>
    <col min="4" max="4" width="8.42578125" style="1" customWidth="1"/>
    <col min="5" max="5" width="8.140625" style="1" customWidth="1"/>
    <col min="6" max="8" width="7.7109375" style="1" customWidth="1"/>
    <col min="9" max="9" width="7.28515625" style="1" customWidth="1"/>
    <col min="10" max="10" width="6.85546875" style="1" customWidth="1"/>
    <col min="11" max="11" width="7.42578125" style="1" customWidth="1"/>
    <col min="12" max="12" width="9.7109375" style="1" customWidth="1"/>
    <col min="13" max="13" width="8.85546875" style="1" customWidth="1"/>
    <col min="14" max="14" width="9.140625" style="1" customWidth="1"/>
    <col min="15" max="15" width="8.7109375" style="1"/>
    <col min="16" max="16" width="8.28515625" style="1" customWidth="1"/>
    <col min="17" max="17" width="8.7109375" style="1" customWidth="1"/>
    <col min="16371" max="16371" width="8.7109375" style="1"/>
    <col min="16372" max="16384" width="11.5703125" style="1" customWidth="1"/>
  </cols>
  <sheetData>
    <row r="1" spans="1:20" ht="84.75" customHeight="1">
      <c r="A1" s="58" t="s">
        <v>400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3"/>
      <c r="S1" s="3"/>
    </row>
    <row r="2" spans="1:20" ht="15.75">
      <c r="A2" s="63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3"/>
      <c r="Q2" s="3"/>
      <c r="R2" s="3"/>
      <c r="S2" s="3"/>
    </row>
    <row r="3" spans="1:20" ht="36.6" customHeight="1">
      <c r="A3" s="64" t="s">
        <v>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4"/>
      <c r="Q3" s="4"/>
      <c r="R3" s="3"/>
      <c r="S3" s="3"/>
    </row>
    <row r="4" spans="1:20" ht="32.1" customHeight="1">
      <c r="A4" s="54" t="s">
        <v>2</v>
      </c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65" t="s">
        <v>8</v>
      </c>
      <c r="H4" s="65"/>
      <c r="I4" s="65"/>
      <c r="J4" s="65"/>
      <c r="K4" s="65"/>
      <c r="L4" s="54" t="s">
        <v>9</v>
      </c>
      <c r="M4" s="54" t="s">
        <v>10</v>
      </c>
      <c r="N4" s="54" t="s">
        <v>11</v>
      </c>
      <c r="O4" s="54" t="s">
        <v>12</v>
      </c>
      <c r="P4" s="54" t="s">
        <v>13</v>
      </c>
      <c r="Q4" s="54" t="s">
        <v>14</v>
      </c>
      <c r="R4" s="3"/>
      <c r="S4" s="3"/>
    </row>
    <row r="5" spans="1:20" ht="127.7" customHeight="1">
      <c r="A5" s="54"/>
      <c r="B5" s="54"/>
      <c r="C5" s="54"/>
      <c r="D5" s="54"/>
      <c r="E5" s="54"/>
      <c r="F5" s="54"/>
      <c r="G5" s="5" t="s">
        <v>15</v>
      </c>
      <c r="H5" s="5" t="s">
        <v>16</v>
      </c>
      <c r="I5" s="6" t="s">
        <v>17</v>
      </c>
      <c r="J5" s="6" t="s">
        <v>18</v>
      </c>
      <c r="K5" s="6" t="s">
        <v>19</v>
      </c>
      <c r="L5" s="54"/>
      <c r="M5" s="54"/>
      <c r="N5" s="54"/>
      <c r="O5" s="54"/>
      <c r="P5" s="54"/>
      <c r="Q5" s="54"/>
      <c r="R5" s="3"/>
      <c r="S5" s="3"/>
    </row>
    <row r="6" spans="1:20" ht="19.350000000000001" customHeight="1">
      <c r="A6" s="7">
        <v>1</v>
      </c>
      <c r="B6" s="5" t="s">
        <v>20</v>
      </c>
      <c r="C6" s="5" t="s">
        <v>21</v>
      </c>
      <c r="D6" s="7">
        <v>3</v>
      </c>
      <c r="E6" s="7">
        <v>4</v>
      </c>
      <c r="F6" s="7">
        <v>5</v>
      </c>
      <c r="G6" s="7">
        <v>6</v>
      </c>
      <c r="H6" s="5" t="s">
        <v>22</v>
      </c>
      <c r="I6" s="5" t="s">
        <v>23</v>
      </c>
      <c r="J6" s="5" t="s">
        <v>24</v>
      </c>
      <c r="K6" s="5" t="s">
        <v>25</v>
      </c>
      <c r="L6" s="7">
        <v>7</v>
      </c>
      <c r="M6" s="7">
        <v>8</v>
      </c>
      <c r="N6" s="7">
        <v>9</v>
      </c>
      <c r="O6" s="7">
        <v>10</v>
      </c>
      <c r="P6" s="7">
        <v>11</v>
      </c>
      <c r="Q6" s="7">
        <v>12</v>
      </c>
      <c r="R6" s="3"/>
      <c r="S6" s="3"/>
    </row>
    <row r="7" spans="1:20" s="11" customFormat="1" ht="24.6" customHeight="1">
      <c r="A7" s="60" t="s">
        <v>26</v>
      </c>
      <c r="B7" s="60"/>
      <c r="C7" s="60"/>
      <c r="D7" s="60"/>
      <c r="E7" s="60"/>
      <c r="F7" s="60"/>
      <c r="G7" s="66">
        <f>G8+G9+G10+G11+G12+G13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+G102+G103+G104+G105+G106+G107+G108+G109+G110+G111+G112</f>
        <v>84.077999999999946</v>
      </c>
      <c r="H7" s="66">
        <f>H8+H9+H10+H11+H12+H13+H14+H15+H16+H17+H18+H19+H20+H21+H22+H23+H24+H25+H26+H27+H28+H29+H30+H31+H32+H33+H34+H35+H36+H37+H38+H39+H40+H41+H42+H43+H44+H45+H46+H47+H48+H49+H50+H51+H52+H53+H54+H55+H56+H57+H58+H59+H60+H61+H62+H63+H64+H65+H66+H67+H68+H69+H70+H71+H72+H73+H74+H75+H76+H77+H78+H79+H80+H81+H82+H83+H84+H85+H86+H87+H88+H89+H90+H91+H92+H93+H94+H95+H96+H97+H98+H99+H100+H101+H102+H103+H104+H105+H106+H107+H108+H109+H110+H111+H112</f>
        <v>36.093000000000004</v>
      </c>
      <c r="I7" s="66">
        <f>I8+I9+I10+I11+I12+I13+I14+I15+I16+I17+I18+I19+I20+I21+I22+I23+I24+I25+I26+I27+I28+I29+I30+I31+I32+I33+I34+I35+I36+I37+I38+I39+I40+I41+I42+I43+I44+I45+I46+I47+I48+I49+I50+I51+I52+I53+I54+I55+I56+I57+I58+I59+I60+I61+I62+I63+I64+I65+I66+I67+I68+I69+I70+I71+I72+I73+I74+I75+I76+I77+I78+I79+I80+I81+I82+I83+I84+I85+I86+I87+I88+I89+I90+I91+I92+I93+I94+I95+I96+I97+I98+I99+I100+I101+I102+I103+I104+I105+I106+I107+I108+I109+I110+I111+I112</f>
        <v>1.0090000000000001</v>
      </c>
      <c r="J7" s="66">
        <f>J8+J9+J10+J11+J12+J13+J14+J15+J16+J17+J18+J19+J20+J21+J22+J23+J24+J25+J26+J27+J28+J29+J30+J31+J32+J33+J34+J35+J36+J37+J38+J39+J40+J41+J42+J43+J44+J45+J46+J47+J48+J49+J50+J51+J52+J53+J54+J55+J56+J57+J58+J59+J60+J61+J62+J63+J64+J65+J66+J67+J68+J69+J70+J71+J72+J73+J74+J75+J76+J77+J78+J79+J80+J81+J82+J83+J84+J85+J86+J87+J88+J89+J90+J91+J92+J93+J94+J95+J96+J97+J98+J99+J100+J101+J102+J103+J104+J105+J106+J107+J108+J109+J110+J111+J112</f>
        <v>4.7799999999999994</v>
      </c>
      <c r="K7" s="66">
        <f>K8+K9+K10+K11+K12+K13+K14+K15+K16+K17+K18+K19+K20+K21+K22+K23+K24+K25+K26+K27+K28+K29+K30+K31+K32+K33+K34+K35+K36+K37+K38+K39+K40+K41+K42+K43+K44+K45+K46+K47+K48+K49+K50+K51+K52+K53+K54+K55+K56+K57+K58+K59+K60+K61+K62+K63+K64+K65+K66+K67+K68+K69+K70+K71+K72+K73+K74+K75+K76+K77+K78+K79+K80+K81+K82+K83+K84+K85+K86+K87+K88+K89+K90+K91+K92+K93+K94+K95+K96+K97+K98+K99+K100+K101+K102+K103+K104+K105+K106+K107+K108+K109+K110+K111+K112</f>
        <v>42.195999999999998</v>
      </c>
      <c r="L7" s="9"/>
      <c r="M7" s="8"/>
      <c r="N7" s="8"/>
      <c r="O7" s="8"/>
      <c r="P7" s="69">
        <f>P8+P9+P10+P11+P12+P13+P14+P15+P16+P17+P18+P19+P20+P21+P22+P23+P24+P25+P26+P27+P28+P29+P30+P31+P32+P33+P34+P35+P36+P37+P38+P39+P40+P41+P42+P43+P44+P45+P46+P47+P48+P49+P50+P51+P52+P53+P54+P55+P56+P57+P58+P59+P60+P61+P62+P63+P64+P65+P66+P67+P68+P69+P70+P71+P72+P73+P74+P75+P76+P77+P78+P79+P80+P81+P82+P83+P84+P85+P86+P87+P88+P89+P90+P91+P92+P93+P94+P95+P96+P97+P98+P99+P100+P101+P102+P103+P104+P105+P106+P107+P108+P109+P110+P111+P112</f>
        <v>18465.599999999999</v>
      </c>
      <c r="Q7" s="8"/>
      <c r="R7" s="10"/>
      <c r="S7" s="10"/>
    </row>
    <row r="8" spans="1:20" s="1" customFormat="1" ht="64.900000000000006" customHeight="1">
      <c r="A8" s="12">
        <v>1</v>
      </c>
      <c r="B8" s="13" t="s">
        <v>27</v>
      </c>
      <c r="C8" s="14" t="s">
        <v>28</v>
      </c>
      <c r="D8" s="15" t="s">
        <v>29</v>
      </c>
      <c r="E8" s="14">
        <v>745250</v>
      </c>
      <c r="F8" s="16" t="s">
        <v>30</v>
      </c>
      <c r="G8" s="37">
        <f>H8+I8+J8+K8</f>
        <v>0.41799999999999998</v>
      </c>
      <c r="H8" s="37"/>
      <c r="I8" s="37"/>
      <c r="J8" s="37"/>
      <c r="K8" s="37">
        <v>0.41799999999999998</v>
      </c>
      <c r="L8" s="14" t="s">
        <v>31</v>
      </c>
      <c r="M8" s="14">
        <v>1</v>
      </c>
      <c r="N8" s="14">
        <v>4.5</v>
      </c>
      <c r="O8" s="17" t="s">
        <v>32</v>
      </c>
      <c r="P8" s="70"/>
      <c r="Q8" s="18" t="s">
        <v>33</v>
      </c>
      <c r="R8" s="10"/>
      <c r="S8" s="10"/>
      <c r="T8" s="11"/>
    </row>
    <row r="9" spans="1:20" s="1" customFormat="1" ht="52.9" customHeight="1">
      <c r="A9" s="16">
        <f t="shared" ref="A9:A47" si="0">A8+1</f>
        <v>2</v>
      </c>
      <c r="B9" s="19" t="s">
        <v>34</v>
      </c>
      <c r="C9" s="20" t="s">
        <v>28</v>
      </c>
      <c r="D9" s="19" t="s">
        <v>35</v>
      </c>
      <c r="E9" s="20">
        <v>745249</v>
      </c>
      <c r="F9" s="16" t="s">
        <v>30</v>
      </c>
      <c r="G9" s="21">
        <f>H9+I9+J9+K9</f>
        <v>0.45500000000000002</v>
      </c>
      <c r="H9" s="21"/>
      <c r="I9" s="21"/>
      <c r="J9" s="21"/>
      <c r="K9" s="21">
        <v>0.45500000000000002</v>
      </c>
      <c r="L9" s="14" t="s">
        <v>31</v>
      </c>
      <c r="M9" s="14">
        <v>1</v>
      </c>
      <c r="N9" s="14">
        <v>3</v>
      </c>
      <c r="O9" s="17" t="s">
        <v>32</v>
      </c>
      <c r="P9" s="26"/>
      <c r="Q9" s="17" t="s">
        <v>33</v>
      </c>
      <c r="R9" s="10"/>
      <c r="S9" s="10"/>
      <c r="T9" s="11"/>
    </row>
    <row r="10" spans="1:20" s="1" customFormat="1" ht="107.45" customHeight="1">
      <c r="A10" s="16">
        <f t="shared" si="0"/>
        <v>3</v>
      </c>
      <c r="B10" s="19" t="s">
        <v>36</v>
      </c>
      <c r="C10" s="17" t="s">
        <v>37</v>
      </c>
      <c r="D10" s="19" t="s">
        <v>38</v>
      </c>
      <c r="E10" s="20">
        <v>745251</v>
      </c>
      <c r="F10" s="20" t="s">
        <v>30</v>
      </c>
      <c r="G10" s="21">
        <v>0.97</v>
      </c>
      <c r="H10" s="21">
        <v>0.72799999999999998</v>
      </c>
      <c r="I10" s="21"/>
      <c r="J10" s="21"/>
      <c r="K10" s="21">
        <f>G10-H10</f>
        <v>0.24199999999999999</v>
      </c>
      <c r="L10" s="19" t="s">
        <v>39</v>
      </c>
      <c r="M10" s="22" t="s">
        <v>40</v>
      </c>
      <c r="N10" s="23" t="s">
        <v>41</v>
      </c>
      <c r="O10" s="23" t="s">
        <v>42</v>
      </c>
      <c r="P10" s="26">
        <f>114+108+48+77+158</f>
        <v>505</v>
      </c>
      <c r="Q10" s="17" t="s">
        <v>43</v>
      </c>
      <c r="R10" s="10"/>
      <c r="S10" s="10"/>
      <c r="T10" s="11"/>
    </row>
    <row r="11" spans="1:20" s="1" customFormat="1" ht="67.5">
      <c r="A11" s="16">
        <f t="shared" si="0"/>
        <v>4</v>
      </c>
      <c r="B11" s="19" t="s">
        <v>44</v>
      </c>
      <c r="C11" s="20" t="s">
        <v>28</v>
      </c>
      <c r="D11" s="24" t="s">
        <v>45</v>
      </c>
      <c r="E11" s="16">
        <v>748188</v>
      </c>
      <c r="F11" s="16" t="s">
        <v>30</v>
      </c>
      <c r="G11" s="21">
        <f>H11+I11+J11+K11</f>
        <v>2.5550000000000002</v>
      </c>
      <c r="H11" s="21"/>
      <c r="I11" s="21"/>
      <c r="J11" s="21"/>
      <c r="K11" s="21">
        <v>2.5550000000000002</v>
      </c>
      <c r="L11" s="20" t="s">
        <v>31</v>
      </c>
      <c r="M11" s="25">
        <v>1</v>
      </c>
      <c r="N11" s="26">
        <v>3</v>
      </c>
      <c r="O11" s="27" t="s">
        <v>32</v>
      </c>
      <c r="P11" s="26"/>
      <c r="Q11" s="17" t="s">
        <v>46</v>
      </c>
      <c r="R11" s="3"/>
      <c r="S11" s="3"/>
    </row>
    <row r="12" spans="1:20" s="1" customFormat="1" ht="67.5">
      <c r="A12" s="16">
        <f t="shared" si="0"/>
        <v>5</v>
      </c>
      <c r="B12" s="19" t="s">
        <v>47</v>
      </c>
      <c r="C12" s="20" t="s">
        <v>28</v>
      </c>
      <c r="D12" s="24" t="s">
        <v>48</v>
      </c>
      <c r="E12" s="20">
        <v>744449</v>
      </c>
      <c r="F12" s="20" t="s">
        <v>30</v>
      </c>
      <c r="G12" s="21">
        <v>0.3</v>
      </c>
      <c r="H12" s="21"/>
      <c r="I12" s="21"/>
      <c r="J12" s="21"/>
      <c r="K12" s="21">
        <v>0.3</v>
      </c>
      <c r="L12" s="20" t="s">
        <v>31</v>
      </c>
      <c r="M12" s="25">
        <v>1</v>
      </c>
      <c r="N12" s="26">
        <v>3</v>
      </c>
      <c r="O12" s="27" t="s">
        <v>32</v>
      </c>
      <c r="P12" s="70"/>
      <c r="Q12" s="17" t="s">
        <v>46</v>
      </c>
      <c r="R12" s="3"/>
      <c r="S12" s="3"/>
    </row>
    <row r="13" spans="1:20" s="1" customFormat="1" ht="229.5">
      <c r="A13" s="16">
        <f t="shared" si="0"/>
        <v>6</v>
      </c>
      <c r="B13" s="19" t="s">
        <v>49</v>
      </c>
      <c r="C13" s="17" t="s">
        <v>50</v>
      </c>
      <c r="D13" s="19" t="s">
        <v>51</v>
      </c>
      <c r="E13" s="16">
        <v>740644</v>
      </c>
      <c r="F13" s="16" t="s">
        <v>30</v>
      </c>
      <c r="G13" s="21">
        <f>H13+K13</f>
        <v>1.2</v>
      </c>
      <c r="H13" s="21">
        <v>0.70399999999999996</v>
      </c>
      <c r="I13" s="21"/>
      <c r="J13" s="21"/>
      <c r="K13" s="21">
        <v>0.496</v>
      </c>
      <c r="L13" s="22" t="s">
        <v>52</v>
      </c>
      <c r="M13" s="22" t="s">
        <v>53</v>
      </c>
      <c r="N13" s="22" t="s">
        <v>54</v>
      </c>
      <c r="O13" s="22" t="s">
        <v>55</v>
      </c>
      <c r="P13" s="70"/>
      <c r="Q13" s="18" t="s">
        <v>56</v>
      </c>
      <c r="R13" s="3"/>
      <c r="S13" s="3"/>
    </row>
    <row r="14" spans="1:20" s="1" customFormat="1" ht="54.4" customHeight="1">
      <c r="A14" s="16">
        <f t="shared" si="0"/>
        <v>7</v>
      </c>
      <c r="B14" s="19" t="s">
        <v>57</v>
      </c>
      <c r="C14" s="20" t="s">
        <v>28</v>
      </c>
      <c r="D14" s="24" t="s">
        <v>58</v>
      </c>
      <c r="E14" s="20">
        <v>745332</v>
      </c>
      <c r="F14" s="20" t="s">
        <v>30</v>
      </c>
      <c r="G14" s="21">
        <f>H14+I14+J14+K14</f>
        <v>0.51700000000000002</v>
      </c>
      <c r="H14" s="21"/>
      <c r="I14" s="21"/>
      <c r="J14" s="21"/>
      <c r="K14" s="21">
        <v>0.51700000000000002</v>
      </c>
      <c r="L14" s="20" t="s">
        <v>31</v>
      </c>
      <c r="M14" s="20">
        <v>1</v>
      </c>
      <c r="N14" s="20">
        <v>4.5</v>
      </c>
      <c r="O14" s="17" t="s">
        <v>32</v>
      </c>
      <c r="P14" s="26"/>
      <c r="Q14" s="17" t="s">
        <v>33</v>
      </c>
      <c r="R14" s="3"/>
      <c r="S14" s="3"/>
    </row>
    <row r="15" spans="1:20" s="11" customFormat="1" ht="121.5">
      <c r="A15" s="16">
        <f t="shared" si="0"/>
        <v>8</v>
      </c>
      <c r="B15" s="19" t="s">
        <v>59</v>
      </c>
      <c r="C15" s="19" t="s">
        <v>60</v>
      </c>
      <c r="D15" s="19" t="s">
        <v>61</v>
      </c>
      <c r="E15" s="20">
        <v>745501</v>
      </c>
      <c r="F15" s="20" t="s">
        <v>30</v>
      </c>
      <c r="G15" s="21">
        <f>H15+K15</f>
        <v>1.07</v>
      </c>
      <c r="H15" s="21">
        <v>0.3</v>
      </c>
      <c r="I15" s="21"/>
      <c r="J15" s="21"/>
      <c r="K15" s="21">
        <v>0.77</v>
      </c>
      <c r="L15" s="17" t="s">
        <v>62</v>
      </c>
      <c r="M15" s="17" t="s">
        <v>63</v>
      </c>
      <c r="N15" s="17" t="s">
        <v>64</v>
      </c>
      <c r="O15" s="28" t="s">
        <v>65</v>
      </c>
      <c r="P15" s="26">
        <v>312</v>
      </c>
      <c r="Q15" s="17" t="s">
        <v>43</v>
      </c>
      <c r="R15" s="10"/>
      <c r="S15" s="10"/>
    </row>
    <row r="16" spans="1:20" s="1" customFormat="1" ht="256.5">
      <c r="A16" s="16">
        <f t="shared" si="0"/>
        <v>9</v>
      </c>
      <c r="B16" s="19" t="s">
        <v>66</v>
      </c>
      <c r="C16" s="19" t="s">
        <v>67</v>
      </c>
      <c r="D16" s="19" t="s">
        <v>68</v>
      </c>
      <c r="E16" s="20">
        <v>745252</v>
      </c>
      <c r="F16" s="20" t="s">
        <v>30</v>
      </c>
      <c r="G16" s="21">
        <f>H16+I16+J16+K16</f>
        <v>1.077</v>
      </c>
      <c r="H16" s="21">
        <v>0.498</v>
      </c>
      <c r="I16" s="21"/>
      <c r="J16" s="21"/>
      <c r="K16" s="21">
        <v>0.57899999999999996</v>
      </c>
      <c r="L16" s="17" t="s">
        <v>69</v>
      </c>
      <c r="M16" s="17">
        <v>1</v>
      </c>
      <c r="N16" s="17">
        <v>3.5</v>
      </c>
      <c r="O16" s="17" t="s">
        <v>70</v>
      </c>
      <c r="P16" s="26"/>
      <c r="Q16" s="17" t="s">
        <v>43</v>
      </c>
      <c r="R16" s="3"/>
      <c r="S16" s="3"/>
    </row>
    <row r="17" spans="1:19 16371:16384" s="11" customFormat="1" ht="67.5">
      <c r="A17" s="16">
        <f t="shared" si="0"/>
        <v>10</v>
      </c>
      <c r="B17" s="19" t="s">
        <v>71</v>
      </c>
      <c r="C17" s="20" t="s">
        <v>28</v>
      </c>
      <c r="D17" s="24" t="s">
        <v>72</v>
      </c>
      <c r="E17" s="20">
        <v>745253</v>
      </c>
      <c r="F17" s="29" t="s">
        <v>30</v>
      </c>
      <c r="G17" s="21">
        <f>H17+I17+J17+K17</f>
        <v>0.39300000000000002</v>
      </c>
      <c r="H17" s="21"/>
      <c r="I17" s="21"/>
      <c r="J17" s="21"/>
      <c r="K17" s="21">
        <v>0.39300000000000002</v>
      </c>
      <c r="L17" s="17" t="s">
        <v>31</v>
      </c>
      <c r="M17" s="17">
        <v>1</v>
      </c>
      <c r="N17" s="17">
        <v>4.5</v>
      </c>
      <c r="O17" s="17" t="s">
        <v>32</v>
      </c>
      <c r="P17" s="70"/>
      <c r="Q17" s="18" t="s">
        <v>33</v>
      </c>
      <c r="R17" s="10"/>
      <c r="S17" s="10"/>
    </row>
    <row r="18" spans="1:19 16371:16384" s="1" customFormat="1" ht="67.5">
      <c r="A18" s="16">
        <f t="shared" si="0"/>
        <v>11</v>
      </c>
      <c r="B18" s="19" t="s">
        <v>73</v>
      </c>
      <c r="C18" s="19" t="s">
        <v>74</v>
      </c>
      <c r="D18" s="24" t="s">
        <v>75</v>
      </c>
      <c r="E18" s="20">
        <v>746692</v>
      </c>
      <c r="F18" s="20" t="s">
        <v>30</v>
      </c>
      <c r="G18" s="21">
        <v>0.435</v>
      </c>
      <c r="H18" s="21"/>
      <c r="I18" s="21"/>
      <c r="J18" s="21"/>
      <c r="K18" s="21">
        <v>0.435</v>
      </c>
      <c r="L18" s="17" t="s">
        <v>31</v>
      </c>
      <c r="M18" s="17">
        <v>1</v>
      </c>
      <c r="N18" s="17">
        <v>4.5</v>
      </c>
      <c r="O18" s="17" t="s">
        <v>32</v>
      </c>
      <c r="P18" s="26"/>
      <c r="Q18" s="17" t="s">
        <v>43</v>
      </c>
      <c r="R18" s="3"/>
      <c r="S18" s="3"/>
    </row>
    <row r="19" spans="1:19 16371:16384" s="1" customFormat="1" ht="225.4" customHeight="1">
      <c r="A19" s="16">
        <f t="shared" si="0"/>
        <v>12</v>
      </c>
      <c r="B19" s="19" t="s">
        <v>76</v>
      </c>
      <c r="C19" s="30" t="s">
        <v>77</v>
      </c>
      <c r="D19" s="24" t="s">
        <v>78</v>
      </c>
      <c r="E19" s="20">
        <v>747676</v>
      </c>
      <c r="F19" s="20" t="s">
        <v>30</v>
      </c>
      <c r="G19" s="21">
        <f>H19+I19+J19+K19</f>
        <v>2.1539999999999999</v>
      </c>
      <c r="H19" s="21">
        <v>0.9</v>
      </c>
      <c r="I19" s="21">
        <v>0.90400000000000003</v>
      </c>
      <c r="J19" s="21">
        <v>0.35</v>
      </c>
      <c r="K19" s="21"/>
      <c r="L19" s="19" t="s">
        <v>79</v>
      </c>
      <c r="M19" s="19" t="s">
        <v>80</v>
      </c>
      <c r="N19" s="19" t="s">
        <v>81</v>
      </c>
      <c r="O19" s="19" t="s">
        <v>82</v>
      </c>
      <c r="P19" s="26">
        <f>2127.9/1.5</f>
        <v>1418.6000000000001</v>
      </c>
      <c r="Q19" s="17" t="s">
        <v>43</v>
      </c>
      <c r="R19" s="10"/>
      <c r="S19" s="10"/>
    </row>
    <row r="20" spans="1:19 16371:16384" s="1" customFormat="1" ht="67.5">
      <c r="A20" s="16">
        <f t="shared" si="0"/>
        <v>13</v>
      </c>
      <c r="B20" s="19" t="s">
        <v>83</v>
      </c>
      <c r="C20" s="31"/>
      <c r="D20" s="24" t="s">
        <v>84</v>
      </c>
      <c r="E20" s="20">
        <v>746212</v>
      </c>
      <c r="F20" s="20" t="s">
        <v>30</v>
      </c>
      <c r="G20" s="21">
        <v>0.35</v>
      </c>
      <c r="H20" s="21">
        <v>0.35</v>
      </c>
      <c r="I20" s="21"/>
      <c r="J20" s="21"/>
      <c r="K20" s="21"/>
      <c r="L20" s="17" t="s">
        <v>31</v>
      </c>
      <c r="M20" s="17">
        <v>1</v>
      </c>
      <c r="N20" s="17">
        <v>4.5</v>
      </c>
      <c r="O20" s="17" t="s">
        <v>85</v>
      </c>
      <c r="P20" s="26"/>
      <c r="Q20" s="17" t="s">
        <v>43</v>
      </c>
      <c r="R20" s="3"/>
      <c r="S20" s="3"/>
    </row>
    <row r="21" spans="1:19 16371:16384" s="1" customFormat="1" ht="67.5">
      <c r="A21" s="20">
        <f t="shared" si="0"/>
        <v>14</v>
      </c>
      <c r="B21" s="23" t="s">
        <v>86</v>
      </c>
      <c r="C21" s="20" t="s">
        <v>28</v>
      </c>
      <c r="D21" s="24" t="s">
        <v>87</v>
      </c>
      <c r="E21" s="20">
        <v>748170</v>
      </c>
      <c r="F21" s="20" t="s">
        <v>30</v>
      </c>
      <c r="G21" s="32">
        <f>H21+I21+J21+K21</f>
        <v>0.21</v>
      </c>
      <c r="H21" s="21"/>
      <c r="I21" s="21">
        <v>0.105</v>
      </c>
      <c r="J21" s="21">
        <v>0.105</v>
      </c>
      <c r="K21" s="21"/>
      <c r="L21" s="17" t="s">
        <v>31</v>
      </c>
      <c r="M21" s="17">
        <v>1</v>
      </c>
      <c r="N21" s="17">
        <v>5</v>
      </c>
      <c r="O21" s="17" t="s">
        <v>88</v>
      </c>
      <c r="P21" s="26"/>
      <c r="Q21" s="17" t="s">
        <v>33</v>
      </c>
      <c r="R21" s="3"/>
      <c r="S21" s="3"/>
      <c r="XEQ21" s="33"/>
      <c r="XER21" s="33"/>
      <c r="XES21" s="33"/>
      <c r="XET21" s="33"/>
      <c r="XEU21" s="33"/>
      <c r="XEV21" s="33"/>
      <c r="XEW21" s="33"/>
      <c r="XEX21" s="33"/>
      <c r="XEY21" s="33"/>
      <c r="XEZ21" s="33"/>
      <c r="XFA21" s="33"/>
      <c r="XFB21" s="33"/>
      <c r="XFC21" s="33"/>
      <c r="XFD21" s="33"/>
    </row>
    <row r="22" spans="1:19 16371:16384" s="33" customFormat="1" ht="67.5">
      <c r="A22" s="16">
        <f t="shared" si="0"/>
        <v>15</v>
      </c>
      <c r="B22" s="19" t="s">
        <v>89</v>
      </c>
      <c r="C22" s="20" t="s">
        <v>28</v>
      </c>
      <c r="D22" s="19" t="s">
        <v>90</v>
      </c>
      <c r="E22" s="16">
        <v>745255</v>
      </c>
      <c r="F22" s="16" t="s">
        <v>30</v>
      </c>
      <c r="G22" s="21">
        <f>H22+I22+J22+K22</f>
        <v>0.52</v>
      </c>
      <c r="H22" s="21"/>
      <c r="I22" s="21"/>
      <c r="J22" s="21"/>
      <c r="K22" s="21">
        <v>0.52</v>
      </c>
      <c r="L22" s="17" t="s">
        <v>31</v>
      </c>
      <c r="M22" s="17">
        <v>1</v>
      </c>
      <c r="N22" s="20">
        <v>4.5</v>
      </c>
      <c r="O22" s="17" t="s">
        <v>32</v>
      </c>
      <c r="P22" s="26"/>
      <c r="Q22" s="17" t="s">
        <v>33</v>
      </c>
      <c r="R22" s="34"/>
      <c r="S22" s="34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pans="1:19 16371:16384" s="1" customFormat="1" ht="256.5">
      <c r="A23" s="16">
        <f t="shared" si="0"/>
        <v>16</v>
      </c>
      <c r="B23" s="19" t="s">
        <v>91</v>
      </c>
      <c r="C23" s="17" t="s">
        <v>92</v>
      </c>
      <c r="D23" s="24" t="s">
        <v>93</v>
      </c>
      <c r="E23" s="16">
        <v>736273</v>
      </c>
      <c r="F23" s="16" t="s">
        <v>30</v>
      </c>
      <c r="G23" s="21">
        <v>0.55500000000000005</v>
      </c>
      <c r="H23" s="21">
        <v>8.5000000000000006E-2</v>
      </c>
      <c r="I23" s="21"/>
      <c r="J23" s="21">
        <f>G23-H23</f>
        <v>0.47000000000000003</v>
      </c>
      <c r="K23" s="21"/>
      <c r="L23" s="17" t="s">
        <v>31</v>
      </c>
      <c r="M23" s="17">
        <v>1</v>
      </c>
      <c r="N23" s="20">
        <v>5</v>
      </c>
      <c r="O23" s="17" t="s">
        <v>94</v>
      </c>
      <c r="P23" s="26"/>
      <c r="Q23" s="17" t="s">
        <v>33</v>
      </c>
      <c r="R23" s="10"/>
      <c r="S23" s="10"/>
    </row>
    <row r="24" spans="1:19 16371:16384" s="11" customFormat="1" ht="160.35" customHeight="1">
      <c r="A24" s="16">
        <f t="shared" si="0"/>
        <v>17</v>
      </c>
      <c r="B24" s="19" t="s">
        <v>95</v>
      </c>
      <c r="C24" s="19" t="s">
        <v>96</v>
      </c>
      <c r="D24" s="19" t="s">
        <v>97</v>
      </c>
      <c r="E24" s="20">
        <v>746369</v>
      </c>
      <c r="F24" s="29" t="s">
        <v>30</v>
      </c>
      <c r="G24" s="21">
        <v>3.0139999999999998</v>
      </c>
      <c r="H24" s="21">
        <f>G24-I24-K24</f>
        <v>2.3969999999999998</v>
      </c>
      <c r="I24" s="21"/>
      <c r="J24" s="21"/>
      <c r="K24" s="21">
        <v>0.61699999999999999</v>
      </c>
      <c r="L24" s="17" t="s">
        <v>31</v>
      </c>
      <c r="M24" s="17">
        <v>1</v>
      </c>
      <c r="N24" s="23" t="s">
        <v>98</v>
      </c>
      <c r="O24" s="23" t="s">
        <v>99</v>
      </c>
      <c r="P24" s="70"/>
      <c r="Q24" s="18" t="s">
        <v>43</v>
      </c>
      <c r="R24" s="10"/>
      <c r="S24" s="10"/>
      <c r="XEQ24" s="35"/>
      <c r="XER24" s="35"/>
      <c r="XES24" s="35"/>
      <c r="XET24" s="35"/>
      <c r="XEU24" s="35"/>
      <c r="XEV24" s="35"/>
      <c r="XEW24" s="35"/>
      <c r="XEX24" s="35"/>
      <c r="XEY24" s="35"/>
      <c r="XEZ24" s="35"/>
      <c r="XFA24" s="35"/>
      <c r="XFB24" s="35"/>
      <c r="XFC24" s="35"/>
      <c r="XFD24" s="35"/>
    </row>
    <row r="25" spans="1:19 16371:16384" s="36" customFormat="1" ht="118.7" customHeight="1">
      <c r="A25" s="16">
        <f t="shared" si="0"/>
        <v>18</v>
      </c>
      <c r="B25" s="19" t="s">
        <v>100</v>
      </c>
      <c r="C25" s="19" t="s">
        <v>101</v>
      </c>
      <c r="D25" s="15" t="s">
        <v>102</v>
      </c>
      <c r="E25" s="17">
        <v>742077</v>
      </c>
      <c r="F25" s="17" t="s">
        <v>30</v>
      </c>
      <c r="G25" s="21">
        <f>H25+I25+J25+K25</f>
        <v>0.80999999999999994</v>
      </c>
      <c r="H25" s="21">
        <v>0.72399999999999998</v>
      </c>
      <c r="I25" s="21"/>
      <c r="J25" s="21">
        <v>8.5999999999999993E-2</v>
      </c>
      <c r="K25" s="21"/>
      <c r="L25" s="17" t="s">
        <v>31</v>
      </c>
      <c r="M25" s="17">
        <v>1</v>
      </c>
      <c r="N25" s="17">
        <v>4.5</v>
      </c>
      <c r="O25" s="23" t="s">
        <v>103</v>
      </c>
      <c r="P25" s="70"/>
      <c r="Q25" s="18" t="s">
        <v>43</v>
      </c>
      <c r="R25" s="3"/>
      <c r="S25" s="3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9 16371:16384" ht="162">
      <c r="A26" s="16">
        <f t="shared" si="0"/>
        <v>19</v>
      </c>
      <c r="B26" s="19" t="s">
        <v>104</v>
      </c>
      <c r="C26" s="19" t="s">
        <v>105</v>
      </c>
      <c r="D26" s="19" t="s">
        <v>106</v>
      </c>
      <c r="E26" s="16">
        <v>745256</v>
      </c>
      <c r="F26" s="16" t="s">
        <v>30</v>
      </c>
      <c r="G26" s="21">
        <f>H26+K26</f>
        <v>2.371</v>
      </c>
      <c r="H26" s="21">
        <v>1.66</v>
      </c>
      <c r="I26" s="21"/>
      <c r="J26" s="21"/>
      <c r="K26" s="21">
        <v>0.71099999999999997</v>
      </c>
      <c r="L26" s="20" t="s">
        <v>31</v>
      </c>
      <c r="M26" s="17" t="s">
        <v>107</v>
      </c>
      <c r="N26" s="28" t="s">
        <v>108</v>
      </c>
      <c r="O26" s="28" t="s">
        <v>109</v>
      </c>
      <c r="P26" s="26"/>
      <c r="Q26" s="17" t="s">
        <v>43</v>
      </c>
      <c r="R26" s="3"/>
      <c r="S26" s="3"/>
    </row>
    <row r="27" spans="1:19 16371:16384" ht="75">
      <c r="A27" s="12">
        <f t="shared" si="0"/>
        <v>20</v>
      </c>
      <c r="B27" s="13" t="s">
        <v>110</v>
      </c>
      <c r="C27" s="14" t="s">
        <v>28</v>
      </c>
      <c r="D27" s="24" t="s">
        <v>111</v>
      </c>
      <c r="E27" s="12">
        <v>745257</v>
      </c>
      <c r="F27" s="16" t="s">
        <v>30</v>
      </c>
      <c r="G27" s="37">
        <f>H27+I27+J27+K27</f>
        <v>0.28999999999999998</v>
      </c>
      <c r="H27" s="37"/>
      <c r="I27" s="37"/>
      <c r="J27" s="37"/>
      <c r="K27" s="37">
        <v>0.28999999999999998</v>
      </c>
      <c r="L27" s="18" t="s">
        <v>31</v>
      </c>
      <c r="M27" s="18">
        <v>1</v>
      </c>
      <c r="N27" s="14">
        <v>4</v>
      </c>
      <c r="O27" s="18" t="s">
        <v>32</v>
      </c>
      <c r="P27" s="26"/>
      <c r="Q27" s="17" t="s">
        <v>112</v>
      </c>
      <c r="R27" s="3"/>
      <c r="S27" s="3"/>
    </row>
    <row r="28" spans="1:19 16371:16384" ht="121.5">
      <c r="A28" s="12">
        <f t="shared" si="0"/>
        <v>21</v>
      </c>
      <c r="B28" s="13" t="s">
        <v>113</v>
      </c>
      <c r="C28" s="18" t="s">
        <v>114</v>
      </c>
      <c r="D28" s="13" t="s">
        <v>115</v>
      </c>
      <c r="E28" s="14">
        <v>745259</v>
      </c>
      <c r="F28" s="20" t="s">
        <v>30</v>
      </c>
      <c r="G28" s="37">
        <v>1.77</v>
      </c>
      <c r="H28" s="37">
        <f>G28-I28-K28</f>
        <v>1.2890000000000001</v>
      </c>
      <c r="I28" s="37"/>
      <c r="J28" s="37"/>
      <c r="K28" s="37">
        <v>0.48099999999999998</v>
      </c>
      <c r="L28" s="18" t="s">
        <v>31</v>
      </c>
      <c r="M28" s="18">
        <v>1</v>
      </c>
      <c r="N28" s="17" t="s">
        <v>116</v>
      </c>
      <c r="O28" s="17" t="s">
        <v>117</v>
      </c>
      <c r="P28" s="26"/>
      <c r="Q28" s="17" t="s">
        <v>43</v>
      </c>
      <c r="R28" s="3"/>
      <c r="S28" s="3"/>
    </row>
    <row r="29" spans="1:19 16371:16384" ht="75">
      <c r="A29" s="12">
        <f t="shared" si="0"/>
        <v>22</v>
      </c>
      <c r="B29" s="18" t="s">
        <v>118</v>
      </c>
      <c r="C29" s="18" t="s">
        <v>28</v>
      </c>
      <c r="D29" s="24" t="s">
        <v>119</v>
      </c>
      <c r="E29" s="18">
        <v>744421</v>
      </c>
      <c r="F29" s="17" t="s">
        <v>30</v>
      </c>
      <c r="G29" s="37">
        <f>H29+I29+J29+K29</f>
        <v>0.3</v>
      </c>
      <c r="H29" s="37"/>
      <c r="I29" s="37"/>
      <c r="J29" s="37"/>
      <c r="K29" s="37">
        <v>0.3</v>
      </c>
      <c r="L29" s="18" t="s">
        <v>31</v>
      </c>
      <c r="M29" s="18">
        <v>1</v>
      </c>
      <c r="N29" s="14">
        <v>4.5</v>
      </c>
      <c r="O29" s="18" t="s">
        <v>32</v>
      </c>
      <c r="P29" s="26"/>
      <c r="Q29" s="17" t="s">
        <v>112</v>
      </c>
      <c r="R29" s="3"/>
      <c r="S29" s="3"/>
    </row>
    <row r="30" spans="1:19 16371:16384" ht="143.25" customHeight="1">
      <c r="A30" s="20">
        <f t="shared" si="0"/>
        <v>23</v>
      </c>
      <c r="B30" s="17" t="s">
        <v>120</v>
      </c>
      <c r="C30" s="17" t="s">
        <v>121</v>
      </c>
      <c r="D30" s="19" t="s">
        <v>122</v>
      </c>
      <c r="E30" s="20">
        <v>747831</v>
      </c>
      <c r="F30" s="20" t="s">
        <v>30</v>
      </c>
      <c r="G30" s="21">
        <f>0.565+0.283+0.238</f>
        <v>1.0859999999999999</v>
      </c>
      <c r="H30" s="21">
        <f>0.565+0.283+0.18</f>
        <v>1.0279999999999998</v>
      </c>
      <c r="I30" s="21"/>
      <c r="J30" s="21"/>
      <c r="K30" s="21">
        <f>G30-H30</f>
        <v>5.8000000000000052E-2</v>
      </c>
      <c r="L30" s="23" t="s">
        <v>123</v>
      </c>
      <c r="M30" s="23" t="s">
        <v>124</v>
      </c>
      <c r="N30" s="23" t="s">
        <v>125</v>
      </c>
      <c r="O30" s="23" t="s">
        <v>126</v>
      </c>
      <c r="P30" s="70">
        <f>174+79+165+59+271+87+71+35+180+197</f>
        <v>1318</v>
      </c>
      <c r="Q30" s="17" t="s">
        <v>127</v>
      </c>
      <c r="R30" s="3"/>
      <c r="S30" s="3"/>
    </row>
    <row r="31" spans="1:19 16371:16384" s="39" customFormat="1" ht="67.5">
      <c r="A31" s="38">
        <f t="shared" si="0"/>
        <v>24</v>
      </c>
      <c r="B31" s="19" t="s">
        <v>128</v>
      </c>
      <c r="C31" s="17" t="s">
        <v>129</v>
      </c>
      <c r="D31" s="19" t="s">
        <v>130</v>
      </c>
      <c r="E31" s="16">
        <v>750529</v>
      </c>
      <c r="F31" s="19" t="s">
        <v>30</v>
      </c>
      <c r="G31" s="67">
        <f>H31+K31</f>
        <v>0.34499999999999997</v>
      </c>
      <c r="H31" s="67">
        <v>0.34499999999999997</v>
      </c>
      <c r="I31" s="67"/>
      <c r="J31" s="67"/>
      <c r="K31" s="67"/>
      <c r="L31" s="17" t="s">
        <v>31</v>
      </c>
      <c r="M31" s="17">
        <v>1</v>
      </c>
      <c r="N31" s="20">
        <v>3.5</v>
      </c>
      <c r="O31" s="17" t="s">
        <v>85</v>
      </c>
      <c r="P31" s="26"/>
      <c r="Q31" s="17" t="s">
        <v>127</v>
      </c>
    </row>
    <row r="32" spans="1:19 16371:16384" s="41" customFormat="1" ht="67.5">
      <c r="A32" s="16">
        <f t="shared" si="0"/>
        <v>25</v>
      </c>
      <c r="B32" s="19" t="s">
        <v>131</v>
      </c>
      <c r="C32" s="20" t="s">
        <v>28</v>
      </c>
      <c r="D32" s="24" t="s">
        <v>132</v>
      </c>
      <c r="E32" s="20">
        <v>745258</v>
      </c>
      <c r="F32" s="16" t="s">
        <v>30</v>
      </c>
      <c r="G32" s="21">
        <f>H32+I32+J32+K32</f>
        <v>0.877</v>
      </c>
      <c r="H32" s="21"/>
      <c r="I32" s="21"/>
      <c r="J32" s="21"/>
      <c r="K32" s="21">
        <v>0.877</v>
      </c>
      <c r="L32" s="17" t="s">
        <v>31</v>
      </c>
      <c r="M32" s="17">
        <v>1</v>
      </c>
      <c r="N32" s="20">
        <v>4</v>
      </c>
      <c r="O32" s="20" t="s">
        <v>32</v>
      </c>
      <c r="P32" s="26"/>
      <c r="Q32" s="17" t="s">
        <v>112</v>
      </c>
      <c r="R32" s="40"/>
      <c r="S32" s="40"/>
    </row>
    <row r="33" spans="1:20" s="33" customFormat="1" ht="67.5">
      <c r="A33" s="16">
        <f t="shared" si="0"/>
        <v>26</v>
      </c>
      <c r="B33" s="19" t="s">
        <v>133</v>
      </c>
      <c r="C33" s="19" t="s">
        <v>134</v>
      </c>
      <c r="D33" s="15" t="s">
        <v>135</v>
      </c>
      <c r="E33" s="39">
        <v>746381</v>
      </c>
      <c r="F33" s="16" t="s">
        <v>30</v>
      </c>
      <c r="G33" s="21">
        <f>H33+I33+J33+K33</f>
        <v>0.315</v>
      </c>
      <c r="H33" s="21">
        <v>0.315</v>
      </c>
      <c r="I33" s="21"/>
      <c r="J33" s="21"/>
      <c r="K33" s="21"/>
      <c r="L33" s="17" t="s">
        <v>31</v>
      </c>
      <c r="M33" s="17">
        <v>1</v>
      </c>
      <c r="N33" s="20">
        <v>4</v>
      </c>
      <c r="O33" s="17" t="s">
        <v>85</v>
      </c>
      <c r="P33" s="26"/>
      <c r="Q33" s="17" t="s">
        <v>43</v>
      </c>
      <c r="R33" s="34"/>
      <c r="S33" s="34"/>
    </row>
    <row r="34" spans="1:20" s="41" customFormat="1" ht="104.45" customHeight="1">
      <c r="A34" s="19">
        <f t="shared" si="0"/>
        <v>27</v>
      </c>
      <c r="B34" s="19" t="s">
        <v>136</v>
      </c>
      <c r="C34" s="19" t="s">
        <v>137</v>
      </c>
      <c r="D34" s="24" t="s">
        <v>138</v>
      </c>
      <c r="E34" s="20">
        <v>747402</v>
      </c>
      <c r="F34" s="20" t="s">
        <v>30</v>
      </c>
      <c r="G34" s="21">
        <f>H34+K34</f>
        <v>0.39200000000000002</v>
      </c>
      <c r="H34" s="21">
        <v>0.22</v>
      </c>
      <c r="I34" s="21"/>
      <c r="J34" s="21"/>
      <c r="K34" s="21">
        <v>0.17199999999999999</v>
      </c>
      <c r="L34" s="17" t="s">
        <v>139</v>
      </c>
      <c r="M34" s="17" t="s">
        <v>140</v>
      </c>
      <c r="N34" s="17" t="s">
        <v>141</v>
      </c>
      <c r="O34" s="17" t="s">
        <v>142</v>
      </c>
      <c r="P34" s="27">
        <v>203</v>
      </c>
      <c r="Q34" s="18" t="s">
        <v>43</v>
      </c>
      <c r="R34" s="40"/>
      <c r="S34" s="40"/>
    </row>
    <row r="35" spans="1:20" ht="74.650000000000006" customHeight="1">
      <c r="A35" s="16">
        <f t="shared" si="0"/>
        <v>28</v>
      </c>
      <c r="B35" s="19" t="s">
        <v>143</v>
      </c>
      <c r="C35" s="17" t="s">
        <v>28</v>
      </c>
      <c r="D35" s="19" t="s">
        <v>144</v>
      </c>
      <c r="E35" s="20">
        <v>750526</v>
      </c>
      <c r="F35" s="16" t="s">
        <v>30</v>
      </c>
      <c r="G35" s="21">
        <f>H35+I35+J35+K35</f>
        <v>0.45</v>
      </c>
      <c r="H35" s="21"/>
      <c r="I35" s="21"/>
      <c r="J35" s="21"/>
      <c r="K35" s="21">
        <v>0.45</v>
      </c>
      <c r="L35" s="17" t="s">
        <v>31</v>
      </c>
      <c r="M35" s="17">
        <v>1</v>
      </c>
      <c r="N35" s="20">
        <v>3.5</v>
      </c>
      <c r="O35" s="20" t="s">
        <v>32</v>
      </c>
      <c r="P35" s="26"/>
      <c r="Q35" s="17" t="s">
        <v>112</v>
      </c>
      <c r="R35" s="10"/>
      <c r="S35" s="3"/>
    </row>
    <row r="36" spans="1:20" ht="74.650000000000006" customHeight="1">
      <c r="A36" s="16">
        <f t="shared" si="0"/>
        <v>29</v>
      </c>
      <c r="B36" s="19" t="s">
        <v>145</v>
      </c>
      <c r="C36" s="20" t="s">
        <v>28</v>
      </c>
      <c r="D36" s="19" t="s">
        <v>146</v>
      </c>
      <c r="E36" s="20">
        <v>750527</v>
      </c>
      <c r="F36" s="16" t="s">
        <v>30</v>
      </c>
      <c r="G36" s="21">
        <f>H36+I36+J36+K36</f>
        <v>0.3</v>
      </c>
      <c r="H36" s="21"/>
      <c r="I36" s="21"/>
      <c r="J36" s="21"/>
      <c r="K36" s="21">
        <v>0.3</v>
      </c>
      <c r="L36" s="17" t="s">
        <v>31</v>
      </c>
      <c r="M36" s="17">
        <v>1</v>
      </c>
      <c r="N36" s="20">
        <v>4</v>
      </c>
      <c r="O36" s="20" t="s">
        <v>32</v>
      </c>
      <c r="P36" s="26"/>
      <c r="Q36" s="17" t="s">
        <v>112</v>
      </c>
      <c r="R36" s="10"/>
      <c r="S36" s="3"/>
    </row>
    <row r="37" spans="1:20" ht="64.900000000000006" customHeight="1">
      <c r="A37" s="16">
        <f t="shared" si="0"/>
        <v>30</v>
      </c>
      <c r="B37" s="19" t="s">
        <v>147</v>
      </c>
      <c r="C37" s="20" t="s">
        <v>28</v>
      </c>
      <c r="D37" s="19" t="s">
        <v>148</v>
      </c>
      <c r="E37" s="20">
        <v>750528</v>
      </c>
      <c r="F37" s="17" t="s">
        <v>30</v>
      </c>
      <c r="G37" s="21">
        <f>H37+I37+J37+K37</f>
        <v>0.40899999999999997</v>
      </c>
      <c r="H37" s="21"/>
      <c r="I37" s="21"/>
      <c r="J37" s="21"/>
      <c r="K37" s="21">
        <v>0.40899999999999997</v>
      </c>
      <c r="L37" s="17" t="s">
        <v>31</v>
      </c>
      <c r="M37" s="17">
        <v>1</v>
      </c>
      <c r="N37" s="20">
        <v>4.5</v>
      </c>
      <c r="O37" s="20" t="s">
        <v>32</v>
      </c>
      <c r="P37" s="26"/>
      <c r="Q37" s="17" t="s">
        <v>112</v>
      </c>
      <c r="R37" s="10"/>
      <c r="S37" s="3"/>
    </row>
    <row r="38" spans="1:20" ht="52.9" customHeight="1">
      <c r="A38" s="16">
        <f t="shared" si="0"/>
        <v>31</v>
      </c>
      <c r="B38" s="19" t="s">
        <v>149</v>
      </c>
      <c r="C38" s="20" t="s">
        <v>28</v>
      </c>
      <c r="D38" s="19" t="s">
        <v>150</v>
      </c>
      <c r="E38" s="29">
        <v>741075</v>
      </c>
      <c r="F38" s="16" t="s">
        <v>30</v>
      </c>
      <c r="G38" s="21">
        <f>H38+I38+J38+K38</f>
        <v>0.72799999999999998</v>
      </c>
      <c r="H38" s="21"/>
      <c r="I38" s="21"/>
      <c r="J38" s="21"/>
      <c r="K38" s="21">
        <v>0.72799999999999998</v>
      </c>
      <c r="L38" s="17" t="s">
        <v>31</v>
      </c>
      <c r="M38" s="17">
        <v>1</v>
      </c>
      <c r="N38" s="20">
        <v>4</v>
      </c>
      <c r="O38" s="20" t="s">
        <v>32</v>
      </c>
      <c r="P38" s="26"/>
      <c r="Q38" s="17" t="s">
        <v>112</v>
      </c>
      <c r="R38" s="10"/>
      <c r="S38" s="3"/>
    </row>
    <row r="39" spans="1:20" ht="52.9" customHeight="1">
      <c r="A39" s="16">
        <f t="shared" si="0"/>
        <v>32</v>
      </c>
      <c r="B39" s="19" t="s">
        <v>151</v>
      </c>
      <c r="C39" s="20" t="s">
        <v>28</v>
      </c>
      <c r="D39" s="19" t="s">
        <v>152</v>
      </c>
      <c r="E39" s="20">
        <v>93010321</v>
      </c>
      <c r="F39" s="20" t="s">
        <v>30</v>
      </c>
      <c r="G39" s="21">
        <v>0.15</v>
      </c>
      <c r="H39" s="21"/>
      <c r="I39" s="21"/>
      <c r="J39" s="21"/>
      <c r="K39" s="21">
        <v>0.15</v>
      </c>
      <c r="L39" s="17" t="s">
        <v>31</v>
      </c>
      <c r="M39" s="17">
        <v>1</v>
      </c>
      <c r="N39" s="20">
        <v>4</v>
      </c>
      <c r="O39" s="20" t="s">
        <v>32</v>
      </c>
      <c r="P39" s="26"/>
      <c r="Q39" s="17" t="s">
        <v>112</v>
      </c>
      <c r="R39" s="10"/>
      <c r="S39" s="3"/>
    </row>
    <row r="40" spans="1:20" ht="52.9" customHeight="1">
      <c r="A40" s="16">
        <f t="shared" si="0"/>
        <v>33</v>
      </c>
      <c r="B40" s="19" t="s">
        <v>153</v>
      </c>
      <c r="C40" s="20" t="s">
        <v>28</v>
      </c>
      <c r="D40" s="19" t="s">
        <v>154</v>
      </c>
      <c r="E40" s="20">
        <v>745509</v>
      </c>
      <c r="F40" s="16" t="s">
        <v>30</v>
      </c>
      <c r="G40" s="21">
        <f>H40+I40+J40+K40</f>
        <v>0.46200000000000002</v>
      </c>
      <c r="H40" s="21"/>
      <c r="I40" s="21"/>
      <c r="J40" s="21"/>
      <c r="K40" s="21">
        <v>0.46200000000000002</v>
      </c>
      <c r="L40" s="17" t="s">
        <v>31</v>
      </c>
      <c r="M40" s="17">
        <v>1</v>
      </c>
      <c r="N40" s="20">
        <v>4</v>
      </c>
      <c r="O40" s="20" t="s">
        <v>32</v>
      </c>
      <c r="P40" s="70"/>
      <c r="Q40" s="17" t="s">
        <v>112</v>
      </c>
      <c r="R40" s="10"/>
      <c r="S40" s="3"/>
    </row>
    <row r="41" spans="1:20" ht="50.65" customHeight="1">
      <c r="A41" s="16">
        <f t="shared" si="0"/>
        <v>34</v>
      </c>
      <c r="B41" s="19" t="s">
        <v>155</v>
      </c>
      <c r="C41" s="20" t="s">
        <v>28</v>
      </c>
      <c r="D41" s="24" t="s">
        <v>156</v>
      </c>
      <c r="E41" s="20">
        <v>745012</v>
      </c>
      <c r="F41" s="16" t="s">
        <v>30</v>
      </c>
      <c r="G41" s="21">
        <f>H41+I41+J41+K41</f>
        <v>0.71199999999999997</v>
      </c>
      <c r="H41" s="21"/>
      <c r="I41" s="21"/>
      <c r="J41" s="21"/>
      <c r="K41" s="21">
        <v>0.71199999999999997</v>
      </c>
      <c r="L41" s="17" t="s">
        <v>31</v>
      </c>
      <c r="M41" s="17">
        <v>1</v>
      </c>
      <c r="N41" s="20">
        <v>4.5</v>
      </c>
      <c r="O41" s="20" t="s">
        <v>32</v>
      </c>
      <c r="P41" s="70"/>
      <c r="Q41" s="17" t="s">
        <v>112</v>
      </c>
      <c r="R41" s="10"/>
      <c r="S41" s="3"/>
    </row>
    <row r="42" spans="1:20" ht="106.7" customHeight="1">
      <c r="A42" s="16">
        <f t="shared" si="0"/>
        <v>35</v>
      </c>
      <c r="B42" s="19" t="s">
        <v>157</v>
      </c>
      <c r="C42" s="19" t="s">
        <v>158</v>
      </c>
      <c r="D42" s="15" t="s">
        <v>159</v>
      </c>
      <c r="E42" s="29">
        <v>745406</v>
      </c>
      <c r="F42" s="16" t="s">
        <v>30</v>
      </c>
      <c r="G42" s="32">
        <v>0.32</v>
      </c>
      <c r="H42" s="21">
        <v>0.15</v>
      </c>
      <c r="I42" s="21"/>
      <c r="J42" s="21"/>
      <c r="K42" s="21">
        <f>0.09+0.08</f>
        <v>0.16999999999999998</v>
      </c>
      <c r="L42" s="17" t="s">
        <v>31</v>
      </c>
      <c r="M42" s="17">
        <v>1</v>
      </c>
      <c r="N42" s="23" t="s">
        <v>160</v>
      </c>
      <c r="O42" s="23" t="s">
        <v>161</v>
      </c>
      <c r="P42" s="26"/>
      <c r="Q42" s="17" t="s">
        <v>112</v>
      </c>
      <c r="R42" s="10"/>
      <c r="S42" s="3"/>
    </row>
    <row r="43" spans="1:20" s="39" customFormat="1" ht="160.35" customHeight="1">
      <c r="A43" s="16">
        <f t="shared" si="0"/>
        <v>36</v>
      </c>
      <c r="B43" s="19" t="s">
        <v>162</v>
      </c>
      <c r="C43" s="19" t="s">
        <v>163</v>
      </c>
      <c r="D43" s="19" t="s">
        <v>164</v>
      </c>
      <c r="E43" s="20">
        <v>745074</v>
      </c>
      <c r="F43" s="20" t="s">
        <v>30</v>
      </c>
      <c r="G43" s="21">
        <v>5.4550000000000001</v>
      </c>
      <c r="H43" s="21">
        <v>2.3039999999999998</v>
      </c>
      <c r="I43" s="21"/>
      <c r="J43" s="21"/>
      <c r="K43" s="21">
        <f>G43-H43</f>
        <v>3.1510000000000002</v>
      </c>
      <c r="L43" s="23" t="s">
        <v>165</v>
      </c>
      <c r="M43" s="22" t="s">
        <v>166</v>
      </c>
      <c r="N43" s="22" t="s">
        <v>167</v>
      </c>
      <c r="O43" s="22" t="s">
        <v>168</v>
      </c>
      <c r="P43" s="26">
        <f>35+97+667+39+255+73</f>
        <v>1166</v>
      </c>
      <c r="Q43" s="17" t="s">
        <v>43</v>
      </c>
    </row>
    <row r="44" spans="1:20" ht="52.15" customHeight="1">
      <c r="A44" s="16">
        <f t="shared" si="0"/>
        <v>37</v>
      </c>
      <c r="B44" s="19" t="s">
        <v>169</v>
      </c>
      <c r="C44" s="19" t="s">
        <v>170</v>
      </c>
      <c r="D44" s="19" t="s">
        <v>171</v>
      </c>
      <c r="E44" s="20">
        <v>745553</v>
      </c>
      <c r="F44" s="20" t="s">
        <v>30</v>
      </c>
      <c r="G44" s="21">
        <f t="shared" ref="G44:G51" si="1">H44+I44+J44+K44</f>
        <v>1.1259999999999999</v>
      </c>
      <c r="H44" s="21">
        <v>1.1259999999999999</v>
      </c>
      <c r="I44" s="21"/>
      <c r="J44" s="21"/>
      <c r="K44" s="21"/>
      <c r="L44" s="20" t="s">
        <v>172</v>
      </c>
      <c r="M44" s="20">
        <v>2</v>
      </c>
      <c r="N44" s="20">
        <v>6</v>
      </c>
      <c r="O44" s="17" t="s">
        <v>85</v>
      </c>
      <c r="P44" s="26"/>
      <c r="Q44" s="17" t="s">
        <v>43</v>
      </c>
      <c r="R44" s="10"/>
      <c r="S44" s="3"/>
    </row>
    <row r="45" spans="1:20" ht="75.400000000000006" customHeight="1">
      <c r="A45" s="16">
        <f t="shared" si="0"/>
        <v>38</v>
      </c>
      <c r="B45" s="19" t="s">
        <v>173</v>
      </c>
      <c r="C45" s="20" t="s">
        <v>28</v>
      </c>
      <c r="D45" s="24" t="s">
        <v>174</v>
      </c>
      <c r="E45" s="20">
        <v>745013</v>
      </c>
      <c r="F45" s="16" t="s">
        <v>30</v>
      </c>
      <c r="G45" s="21">
        <f t="shared" si="1"/>
        <v>0.26800000000000002</v>
      </c>
      <c r="H45" s="21"/>
      <c r="I45" s="21"/>
      <c r="J45" s="21"/>
      <c r="K45" s="21">
        <v>0.26800000000000002</v>
      </c>
      <c r="L45" s="20" t="s">
        <v>31</v>
      </c>
      <c r="M45" s="20">
        <v>1</v>
      </c>
      <c r="N45" s="20">
        <v>4.5</v>
      </c>
      <c r="O45" s="20" t="s">
        <v>32</v>
      </c>
      <c r="P45" s="26"/>
      <c r="Q45" s="17" t="s">
        <v>33</v>
      </c>
      <c r="R45" s="10"/>
      <c r="S45" s="10"/>
    </row>
    <row r="46" spans="1:20" s="43" customFormat="1" ht="55.9" customHeight="1">
      <c r="A46" s="16">
        <f t="shared" si="0"/>
        <v>39</v>
      </c>
      <c r="B46" s="19" t="s">
        <v>175</v>
      </c>
      <c r="C46" s="19" t="s">
        <v>176</v>
      </c>
      <c r="D46" s="19" t="s">
        <v>177</v>
      </c>
      <c r="E46" s="29">
        <v>745254</v>
      </c>
      <c r="F46" s="16" t="s">
        <v>30</v>
      </c>
      <c r="G46" s="21">
        <f t="shared" si="1"/>
        <v>0.85499999999999998</v>
      </c>
      <c r="H46" s="21">
        <v>0.85499999999999998</v>
      </c>
      <c r="I46" s="21"/>
      <c r="J46" s="21"/>
      <c r="K46" s="21"/>
      <c r="L46" s="20" t="s">
        <v>31</v>
      </c>
      <c r="M46" s="20">
        <v>1</v>
      </c>
      <c r="N46" s="17" t="s">
        <v>178</v>
      </c>
      <c r="O46" s="17" t="s">
        <v>85</v>
      </c>
      <c r="P46" s="26"/>
      <c r="Q46" s="17" t="s">
        <v>43</v>
      </c>
      <c r="R46" s="42"/>
    </row>
    <row r="47" spans="1:20" s="43" customFormat="1" ht="51.4" customHeight="1">
      <c r="A47" s="16">
        <f t="shared" si="0"/>
        <v>40</v>
      </c>
      <c r="B47" s="19" t="s">
        <v>179</v>
      </c>
      <c r="C47" s="20" t="s">
        <v>28</v>
      </c>
      <c r="D47" s="24" t="s">
        <v>180</v>
      </c>
      <c r="E47" s="20">
        <v>745014</v>
      </c>
      <c r="F47" s="16" t="s">
        <v>30</v>
      </c>
      <c r="G47" s="21">
        <f t="shared" si="1"/>
        <v>0.36899999999999999</v>
      </c>
      <c r="H47" s="21"/>
      <c r="I47" s="21"/>
      <c r="J47" s="21"/>
      <c r="K47" s="21">
        <v>0.36899999999999999</v>
      </c>
      <c r="L47" s="20" t="s">
        <v>31</v>
      </c>
      <c r="M47" s="20">
        <v>1</v>
      </c>
      <c r="N47" s="20">
        <v>4.7</v>
      </c>
      <c r="O47" s="20" t="s">
        <v>32</v>
      </c>
      <c r="P47" s="26"/>
      <c r="Q47" s="17" t="s">
        <v>33</v>
      </c>
      <c r="R47" s="42"/>
    </row>
    <row r="48" spans="1:20" s="43" customFormat="1" ht="53.65" customHeight="1">
      <c r="A48" s="61">
        <v>41</v>
      </c>
      <c r="B48" s="17" t="s">
        <v>181</v>
      </c>
      <c r="C48" s="19" t="s">
        <v>182</v>
      </c>
      <c r="D48" s="62" t="s">
        <v>183</v>
      </c>
      <c r="E48" s="61">
        <v>745631</v>
      </c>
      <c r="F48" s="20" t="s">
        <v>30</v>
      </c>
      <c r="G48" s="21">
        <f t="shared" si="1"/>
        <v>0.376</v>
      </c>
      <c r="H48" s="21">
        <v>0.376</v>
      </c>
      <c r="I48" s="21"/>
      <c r="J48" s="21"/>
      <c r="K48" s="21"/>
      <c r="L48" s="20" t="s">
        <v>184</v>
      </c>
      <c r="M48" s="20">
        <v>1</v>
      </c>
      <c r="N48" s="20">
        <v>5.5</v>
      </c>
      <c r="O48" s="17" t="s">
        <v>85</v>
      </c>
      <c r="P48" s="71"/>
      <c r="Q48" s="17" t="s">
        <v>43</v>
      </c>
      <c r="R48" s="42"/>
      <c r="S48" s="42"/>
      <c r="T48" s="42"/>
    </row>
    <row r="49" spans="1:20" s="43" customFormat="1" ht="57.4" customHeight="1">
      <c r="A49" s="61"/>
      <c r="B49" s="17" t="s">
        <v>185</v>
      </c>
      <c r="C49" s="19"/>
      <c r="D49" s="62"/>
      <c r="E49" s="62"/>
      <c r="F49" s="20" t="s">
        <v>30</v>
      </c>
      <c r="G49" s="21">
        <f t="shared" si="1"/>
        <v>0.85099999999999998</v>
      </c>
      <c r="H49" s="21"/>
      <c r="I49" s="21"/>
      <c r="J49" s="21"/>
      <c r="K49" s="21">
        <v>0.85099999999999998</v>
      </c>
      <c r="L49" s="20" t="s">
        <v>31</v>
      </c>
      <c r="M49" s="20">
        <v>1</v>
      </c>
      <c r="N49" s="20">
        <v>4.5</v>
      </c>
      <c r="O49" s="17" t="s">
        <v>32</v>
      </c>
      <c r="P49" s="71"/>
      <c r="Q49" s="17" t="s">
        <v>33</v>
      </c>
      <c r="R49" s="42"/>
      <c r="S49" s="42"/>
      <c r="T49" s="42"/>
    </row>
    <row r="50" spans="1:20" ht="51.4" customHeight="1">
      <c r="A50" s="16">
        <f>A48+1</f>
        <v>42</v>
      </c>
      <c r="B50" s="19" t="s">
        <v>186</v>
      </c>
      <c r="C50" s="20" t="s">
        <v>28</v>
      </c>
      <c r="D50" s="19" t="s">
        <v>187</v>
      </c>
      <c r="E50" s="29">
        <v>742091</v>
      </c>
      <c r="F50" s="16" t="s">
        <v>30</v>
      </c>
      <c r="G50" s="21">
        <f t="shared" si="1"/>
        <v>0.377</v>
      </c>
      <c r="H50" s="21"/>
      <c r="I50" s="21"/>
      <c r="J50" s="21"/>
      <c r="K50" s="21">
        <v>0.377</v>
      </c>
      <c r="L50" s="20" t="s">
        <v>31</v>
      </c>
      <c r="M50" s="20">
        <v>1</v>
      </c>
      <c r="N50" s="20">
        <v>4.5</v>
      </c>
      <c r="O50" s="17" t="s">
        <v>32</v>
      </c>
      <c r="P50" s="26"/>
      <c r="Q50" s="17" t="s">
        <v>33</v>
      </c>
      <c r="R50" s="10"/>
      <c r="S50" s="10"/>
      <c r="T50" s="11"/>
    </row>
    <row r="51" spans="1:20" ht="120.2" customHeight="1">
      <c r="A51" s="16">
        <f t="shared" ref="A51:A82" si="2">A50+1</f>
        <v>43</v>
      </c>
      <c r="B51" s="19" t="s">
        <v>188</v>
      </c>
      <c r="C51" s="17" t="s">
        <v>189</v>
      </c>
      <c r="D51" s="24" t="s">
        <v>190</v>
      </c>
      <c r="E51" s="16">
        <v>93010324</v>
      </c>
      <c r="F51" s="16" t="s">
        <v>30</v>
      </c>
      <c r="G51" s="21">
        <f t="shared" si="1"/>
        <v>0.45199999999999996</v>
      </c>
      <c r="H51" s="21">
        <v>0.28399999999999997</v>
      </c>
      <c r="I51" s="21"/>
      <c r="J51" s="21">
        <v>0.16800000000000001</v>
      </c>
      <c r="K51" s="21"/>
      <c r="L51" s="20" t="s">
        <v>31</v>
      </c>
      <c r="M51" s="20">
        <v>1</v>
      </c>
      <c r="N51" s="20">
        <v>5</v>
      </c>
      <c r="O51" s="19" t="s">
        <v>191</v>
      </c>
      <c r="P51" s="26"/>
      <c r="Q51" s="17" t="s">
        <v>43</v>
      </c>
      <c r="R51" s="3"/>
      <c r="S51" s="3"/>
    </row>
    <row r="52" spans="1:20" ht="106.7" customHeight="1">
      <c r="A52" s="16">
        <f t="shared" si="2"/>
        <v>44</v>
      </c>
      <c r="B52" s="19" t="s">
        <v>192</v>
      </c>
      <c r="C52" s="19" t="s">
        <v>193</v>
      </c>
      <c r="D52" s="15" t="s">
        <v>194</v>
      </c>
      <c r="E52" s="20">
        <v>746370</v>
      </c>
      <c r="F52" s="16" t="s">
        <v>30</v>
      </c>
      <c r="G52" s="21">
        <f>H52+K52</f>
        <v>0.71100000000000008</v>
      </c>
      <c r="H52" s="21">
        <v>0.32</v>
      </c>
      <c r="I52" s="21"/>
      <c r="J52" s="21"/>
      <c r="K52" s="21">
        <v>0.39100000000000001</v>
      </c>
      <c r="L52" s="23" t="s">
        <v>195</v>
      </c>
      <c r="M52" s="23" t="s">
        <v>196</v>
      </c>
      <c r="N52" s="23" t="s">
        <v>197</v>
      </c>
      <c r="O52" s="23" t="s">
        <v>198</v>
      </c>
      <c r="P52" s="26">
        <f>30+107+68</f>
        <v>205</v>
      </c>
      <c r="Q52" s="17" t="s">
        <v>43</v>
      </c>
      <c r="R52" s="10"/>
      <c r="S52" s="3"/>
    </row>
    <row r="53" spans="1:20" ht="52.15" customHeight="1">
      <c r="A53" s="16">
        <f t="shared" si="2"/>
        <v>45</v>
      </c>
      <c r="B53" s="19" t="s">
        <v>199</v>
      </c>
      <c r="C53" s="20" t="s">
        <v>28</v>
      </c>
      <c r="D53" s="19" t="s">
        <v>200</v>
      </c>
      <c r="E53" s="20">
        <v>747971</v>
      </c>
      <c r="F53" s="16" t="s">
        <v>30</v>
      </c>
      <c r="G53" s="21">
        <f t="shared" ref="G53:G58" si="3">H53+I53+J53+K53</f>
        <v>0.35</v>
      </c>
      <c r="H53" s="21"/>
      <c r="I53" s="21"/>
      <c r="J53" s="21"/>
      <c r="K53" s="21">
        <v>0.35</v>
      </c>
      <c r="L53" s="20" t="s">
        <v>31</v>
      </c>
      <c r="M53" s="20">
        <v>1</v>
      </c>
      <c r="N53" s="20">
        <v>4.5</v>
      </c>
      <c r="O53" s="20" t="s">
        <v>32</v>
      </c>
      <c r="P53" s="26"/>
      <c r="Q53" s="17" t="s">
        <v>112</v>
      </c>
      <c r="R53" s="10"/>
      <c r="S53" s="10"/>
    </row>
    <row r="54" spans="1:20" ht="52.15" customHeight="1">
      <c r="A54" s="16">
        <f t="shared" si="2"/>
        <v>46</v>
      </c>
      <c r="B54" s="19" t="s">
        <v>201</v>
      </c>
      <c r="C54" s="19" t="s">
        <v>202</v>
      </c>
      <c r="D54" s="24" t="s">
        <v>203</v>
      </c>
      <c r="E54" s="20">
        <v>745015</v>
      </c>
      <c r="F54" s="16" t="s">
        <v>30</v>
      </c>
      <c r="G54" s="21">
        <f t="shared" si="3"/>
        <v>0.79100000000000004</v>
      </c>
      <c r="H54" s="21">
        <v>0.79100000000000004</v>
      </c>
      <c r="I54" s="21"/>
      <c r="J54" s="21"/>
      <c r="K54" s="21"/>
      <c r="L54" s="20" t="s">
        <v>31</v>
      </c>
      <c r="M54" s="20">
        <v>1</v>
      </c>
      <c r="N54" s="20" t="s">
        <v>204</v>
      </c>
      <c r="O54" s="17" t="s">
        <v>85</v>
      </c>
      <c r="P54" s="26"/>
      <c r="Q54" s="17" t="s">
        <v>43</v>
      </c>
      <c r="R54" s="10"/>
      <c r="S54" s="3"/>
    </row>
    <row r="55" spans="1:20" ht="49.35" customHeight="1">
      <c r="A55" s="16">
        <f t="shared" si="2"/>
        <v>47</v>
      </c>
      <c r="B55" s="19" t="s">
        <v>205</v>
      </c>
      <c r="C55" s="20" t="s">
        <v>28</v>
      </c>
      <c r="D55" s="24" t="s">
        <v>206</v>
      </c>
      <c r="E55" s="20">
        <v>745492</v>
      </c>
      <c r="F55" s="16" t="s">
        <v>30</v>
      </c>
      <c r="G55" s="21">
        <f t="shared" si="3"/>
        <v>1.1859999999999999</v>
      </c>
      <c r="H55" s="21"/>
      <c r="I55" s="21"/>
      <c r="J55" s="21"/>
      <c r="K55" s="21">
        <v>1.1859999999999999</v>
      </c>
      <c r="L55" s="20" t="s">
        <v>31</v>
      </c>
      <c r="M55" s="20">
        <v>1</v>
      </c>
      <c r="N55" s="20">
        <v>4</v>
      </c>
      <c r="O55" s="20" t="s">
        <v>32</v>
      </c>
      <c r="P55" s="26"/>
      <c r="Q55" s="17" t="s">
        <v>112</v>
      </c>
      <c r="R55" s="10"/>
      <c r="S55" s="3"/>
    </row>
    <row r="56" spans="1:20" ht="409.6" customHeight="1">
      <c r="A56" s="12">
        <f t="shared" si="2"/>
        <v>48</v>
      </c>
      <c r="B56" s="13" t="s">
        <v>207</v>
      </c>
      <c r="C56" s="13" t="s">
        <v>208</v>
      </c>
      <c r="D56" s="24" t="s">
        <v>209</v>
      </c>
      <c r="E56" s="29">
        <v>742147</v>
      </c>
      <c r="F56" s="16" t="s">
        <v>30</v>
      </c>
      <c r="G56" s="21">
        <f t="shared" si="3"/>
        <v>1.2729999999999999</v>
      </c>
      <c r="H56" s="21">
        <v>0.24299999999999999</v>
      </c>
      <c r="I56" s="21"/>
      <c r="J56" s="21">
        <v>0.19700000000000001</v>
      </c>
      <c r="K56" s="21">
        <v>0.83299999999999996</v>
      </c>
      <c r="L56" s="20" t="s">
        <v>31</v>
      </c>
      <c r="M56" s="20">
        <v>1</v>
      </c>
      <c r="N56" s="20" t="s">
        <v>210</v>
      </c>
      <c r="O56" s="23" t="s">
        <v>211</v>
      </c>
      <c r="P56" s="26"/>
      <c r="Q56" s="17" t="s">
        <v>43</v>
      </c>
      <c r="R56" s="3"/>
      <c r="S56" s="3"/>
    </row>
    <row r="57" spans="1:20" ht="310.5">
      <c r="A57" s="16">
        <f t="shared" si="2"/>
        <v>49</v>
      </c>
      <c r="B57" s="19" t="s">
        <v>212</v>
      </c>
      <c r="C57" s="19" t="s">
        <v>213</v>
      </c>
      <c r="D57" s="24" t="s">
        <v>214</v>
      </c>
      <c r="E57" s="20">
        <v>745040</v>
      </c>
      <c r="F57" s="16" t="s">
        <v>30</v>
      </c>
      <c r="G57" s="21">
        <f t="shared" si="3"/>
        <v>0.96700000000000008</v>
      </c>
      <c r="H57" s="21">
        <f>0.078+0.222</f>
        <v>0.3</v>
      </c>
      <c r="I57" s="21"/>
      <c r="J57" s="21"/>
      <c r="K57" s="21">
        <v>0.66700000000000004</v>
      </c>
      <c r="L57" s="20" t="s">
        <v>31</v>
      </c>
      <c r="M57" s="20">
        <v>1</v>
      </c>
      <c r="N57" s="20">
        <v>4.5</v>
      </c>
      <c r="O57" s="22" t="s">
        <v>215</v>
      </c>
      <c r="P57" s="26"/>
      <c r="Q57" s="17" t="s">
        <v>216</v>
      </c>
      <c r="R57" s="10"/>
      <c r="S57" s="3"/>
    </row>
    <row r="58" spans="1:20" ht="67.5">
      <c r="A58" s="19">
        <f t="shared" si="2"/>
        <v>50</v>
      </c>
      <c r="B58" s="19" t="s">
        <v>217</v>
      </c>
      <c r="C58" s="19" t="s">
        <v>218</v>
      </c>
      <c r="D58" s="24" t="s">
        <v>219</v>
      </c>
      <c r="E58" s="20">
        <v>742090</v>
      </c>
      <c r="F58" s="16" t="s">
        <v>30</v>
      </c>
      <c r="G58" s="67">
        <f t="shared" si="3"/>
        <v>0.86499999999999999</v>
      </c>
      <c r="H58" s="21">
        <v>0.86499999999999999</v>
      </c>
      <c r="I58" s="21"/>
      <c r="J58" s="21"/>
      <c r="K58" s="21"/>
      <c r="L58" s="20" t="s">
        <v>172</v>
      </c>
      <c r="M58" s="20">
        <v>1</v>
      </c>
      <c r="N58" s="20">
        <v>6</v>
      </c>
      <c r="O58" s="17" t="s">
        <v>85</v>
      </c>
      <c r="P58" s="26"/>
      <c r="Q58" s="17" t="s">
        <v>43</v>
      </c>
      <c r="R58" s="3"/>
      <c r="S58" s="3"/>
    </row>
    <row r="59" spans="1:20" ht="67.5">
      <c r="A59" s="16">
        <f t="shared" si="2"/>
        <v>51</v>
      </c>
      <c r="B59" s="19" t="s">
        <v>220</v>
      </c>
      <c r="C59" s="19" t="s">
        <v>221</v>
      </c>
      <c r="D59" s="24" t="s">
        <v>222</v>
      </c>
      <c r="E59" s="20">
        <v>744434</v>
      </c>
      <c r="F59" s="16" t="s">
        <v>30</v>
      </c>
      <c r="G59" s="21">
        <v>0.98199999999999998</v>
      </c>
      <c r="H59" s="21">
        <v>0.98199999999999998</v>
      </c>
      <c r="I59" s="21"/>
      <c r="J59" s="21"/>
      <c r="K59" s="21"/>
      <c r="L59" s="20" t="s">
        <v>172</v>
      </c>
      <c r="M59" s="20">
        <v>2</v>
      </c>
      <c r="N59" s="20">
        <v>6</v>
      </c>
      <c r="O59" s="17" t="s">
        <v>85</v>
      </c>
      <c r="P59" s="26">
        <f>360+121+444</f>
        <v>925</v>
      </c>
      <c r="Q59" s="17" t="s">
        <v>43</v>
      </c>
      <c r="R59" s="3"/>
      <c r="S59" s="3"/>
    </row>
    <row r="60" spans="1:20" ht="67.5">
      <c r="A60" s="16">
        <f t="shared" si="2"/>
        <v>52</v>
      </c>
      <c r="B60" s="19" t="s">
        <v>223</v>
      </c>
      <c r="C60" s="20" t="s">
        <v>28</v>
      </c>
      <c r="D60" s="15" t="s">
        <v>224</v>
      </c>
      <c r="E60" s="29">
        <v>736353</v>
      </c>
      <c r="F60" s="16" t="s">
        <v>30</v>
      </c>
      <c r="G60" s="21">
        <f>K60</f>
        <v>0.79600000000000004</v>
      </c>
      <c r="H60" s="21"/>
      <c r="I60" s="21"/>
      <c r="J60" s="21"/>
      <c r="K60" s="21">
        <v>0.79600000000000004</v>
      </c>
      <c r="L60" s="20" t="s">
        <v>31</v>
      </c>
      <c r="M60" s="20">
        <v>1</v>
      </c>
      <c r="N60" s="20">
        <v>4.5</v>
      </c>
      <c r="O60" s="20" t="s">
        <v>32</v>
      </c>
      <c r="P60" s="26"/>
      <c r="Q60" s="17" t="s">
        <v>112</v>
      </c>
      <c r="R60" s="3"/>
      <c r="S60" s="3"/>
    </row>
    <row r="61" spans="1:20" ht="67.5">
      <c r="A61" s="16">
        <f t="shared" si="2"/>
        <v>53</v>
      </c>
      <c r="B61" s="19" t="s">
        <v>225</v>
      </c>
      <c r="C61" s="20" t="s">
        <v>28</v>
      </c>
      <c r="D61" s="19" t="s">
        <v>226</v>
      </c>
      <c r="E61" s="20">
        <v>747901</v>
      </c>
      <c r="F61" s="16" t="s">
        <v>30</v>
      </c>
      <c r="G61" s="21">
        <f>K61</f>
        <v>0.80800000000000005</v>
      </c>
      <c r="H61" s="21"/>
      <c r="I61" s="21"/>
      <c r="J61" s="21"/>
      <c r="K61" s="21">
        <v>0.80800000000000005</v>
      </c>
      <c r="L61" s="20" t="s">
        <v>31</v>
      </c>
      <c r="M61" s="20">
        <v>1</v>
      </c>
      <c r="N61" s="20">
        <v>4.5</v>
      </c>
      <c r="O61" s="20" t="s">
        <v>32</v>
      </c>
      <c r="P61" s="26"/>
      <c r="Q61" s="17" t="s">
        <v>112</v>
      </c>
      <c r="R61" s="3"/>
      <c r="S61" s="3"/>
    </row>
    <row r="62" spans="1:20" ht="67.5">
      <c r="A62" s="16">
        <f t="shared" si="2"/>
        <v>54</v>
      </c>
      <c r="B62" s="19" t="s">
        <v>227</v>
      </c>
      <c r="C62" s="20" t="s">
        <v>28</v>
      </c>
      <c r="D62" s="19" t="s">
        <v>228</v>
      </c>
      <c r="E62" s="20">
        <v>746259</v>
      </c>
      <c r="F62" s="16" t="s">
        <v>30</v>
      </c>
      <c r="G62" s="21">
        <f>H62+I62+J62+K62</f>
        <v>0.79</v>
      </c>
      <c r="H62" s="21"/>
      <c r="I62" s="21"/>
      <c r="J62" s="21"/>
      <c r="K62" s="21">
        <v>0.79</v>
      </c>
      <c r="L62" s="20" t="s">
        <v>31</v>
      </c>
      <c r="M62" s="20">
        <v>1</v>
      </c>
      <c r="N62" s="20">
        <v>4.5</v>
      </c>
      <c r="O62" s="20" t="s">
        <v>32</v>
      </c>
      <c r="P62" s="26"/>
      <c r="Q62" s="17" t="s">
        <v>112</v>
      </c>
      <c r="R62" s="3"/>
      <c r="S62" s="3"/>
    </row>
    <row r="63" spans="1:20" ht="175.5">
      <c r="A63" s="16">
        <f t="shared" si="2"/>
        <v>55</v>
      </c>
      <c r="B63" s="19" t="s">
        <v>229</v>
      </c>
      <c r="C63" s="23" t="s">
        <v>230</v>
      </c>
      <c r="D63" s="19" t="s">
        <v>231</v>
      </c>
      <c r="E63" s="20">
        <v>746220</v>
      </c>
      <c r="F63" s="16" t="s">
        <v>30</v>
      </c>
      <c r="G63" s="21">
        <v>1.58</v>
      </c>
      <c r="H63" s="21">
        <v>1.278</v>
      </c>
      <c r="I63" s="21"/>
      <c r="J63" s="21"/>
      <c r="K63" s="21">
        <f>G63-H63</f>
        <v>0.30200000000000005</v>
      </c>
      <c r="L63" s="20" t="s">
        <v>31</v>
      </c>
      <c r="M63" s="20">
        <v>1</v>
      </c>
      <c r="N63" s="44" t="s">
        <v>232</v>
      </c>
      <c r="O63" s="22" t="s">
        <v>233</v>
      </c>
      <c r="P63" s="26">
        <f>254+849</f>
        <v>1103</v>
      </c>
      <c r="Q63" s="17" t="s">
        <v>43</v>
      </c>
      <c r="R63" s="3"/>
      <c r="S63" s="3"/>
    </row>
    <row r="64" spans="1:20" ht="67.5">
      <c r="A64" s="16">
        <f t="shared" si="2"/>
        <v>56</v>
      </c>
      <c r="B64" s="19" t="s">
        <v>234</v>
      </c>
      <c r="C64" s="20" t="s">
        <v>28</v>
      </c>
      <c r="D64" s="24" t="s">
        <v>235</v>
      </c>
      <c r="E64" s="29">
        <v>746299</v>
      </c>
      <c r="F64" s="16" t="s">
        <v>30</v>
      </c>
      <c r="G64" s="21">
        <f>H64+I64+J64+K64</f>
        <v>0.13100000000000001</v>
      </c>
      <c r="H64" s="21">
        <v>0.13100000000000001</v>
      </c>
      <c r="I64" s="21"/>
      <c r="J64" s="21"/>
      <c r="K64" s="21"/>
      <c r="L64" s="20" t="s">
        <v>31</v>
      </c>
      <c r="M64" s="20">
        <v>1</v>
      </c>
      <c r="N64" s="20">
        <v>5</v>
      </c>
      <c r="O64" s="17" t="s">
        <v>85</v>
      </c>
      <c r="P64" s="26"/>
      <c r="Q64" s="17" t="s">
        <v>112</v>
      </c>
      <c r="R64" s="3"/>
      <c r="S64" s="3"/>
    </row>
    <row r="65" spans="1:19 16371:16384" ht="135">
      <c r="A65" s="19">
        <f t="shared" si="2"/>
        <v>57</v>
      </c>
      <c r="B65" s="19" t="s">
        <v>236</v>
      </c>
      <c r="C65" s="19" t="s">
        <v>237</v>
      </c>
      <c r="D65" s="24" t="s">
        <v>238</v>
      </c>
      <c r="E65" s="20">
        <v>747934</v>
      </c>
      <c r="F65" s="20" t="s">
        <v>30</v>
      </c>
      <c r="G65" s="21">
        <v>1.2749999999999999</v>
      </c>
      <c r="H65" s="21">
        <v>0.78</v>
      </c>
      <c r="I65" s="21"/>
      <c r="J65" s="21"/>
      <c r="K65" s="21">
        <f>G65-H65</f>
        <v>0.49499999999999988</v>
      </c>
      <c r="L65" s="23" t="s">
        <v>239</v>
      </c>
      <c r="M65" s="23" t="s">
        <v>240</v>
      </c>
      <c r="N65" s="23" t="s">
        <v>241</v>
      </c>
      <c r="O65" s="23" t="s">
        <v>242</v>
      </c>
      <c r="P65" s="26">
        <v>1108</v>
      </c>
      <c r="Q65" s="17" t="s">
        <v>43</v>
      </c>
      <c r="R65" s="3"/>
      <c r="S65" s="3"/>
    </row>
    <row r="66" spans="1:19 16371:16384" ht="67.5">
      <c r="A66" s="16">
        <f t="shared" si="2"/>
        <v>58</v>
      </c>
      <c r="B66" s="19" t="s">
        <v>243</v>
      </c>
      <c r="C66" s="17" t="s">
        <v>244</v>
      </c>
      <c r="D66" s="19" t="s">
        <v>245</v>
      </c>
      <c r="E66" s="20">
        <v>748174</v>
      </c>
      <c r="F66" s="16" t="s">
        <v>30</v>
      </c>
      <c r="G66" s="21">
        <f>H66+I66+J66+K66</f>
        <v>0.52700000000000002</v>
      </c>
      <c r="H66" s="21">
        <v>0.52700000000000002</v>
      </c>
      <c r="I66" s="21"/>
      <c r="J66" s="21"/>
      <c r="K66" s="21"/>
      <c r="L66" s="20" t="s">
        <v>31</v>
      </c>
      <c r="M66" s="20">
        <v>1</v>
      </c>
      <c r="N66" s="20">
        <v>5</v>
      </c>
      <c r="O66" s="17" t="s">
        <v>85</v>
      </c>
      <c r="P66" s="26"/>
      <c r="Q66" s="17" t="s">
        <v>112</v>
      </c>
      <c r="R66" s="3"/>
      <c r="S66" s="3"/>
    </row>
    <row r="67" spans="1:19 16371:16384" ht="67.5">
      <c r="A67" s="16">
        <f t="shared" si="2"/>
        <v>59</v>
      </c>
      <c r="B67" s="19" t="s">
        <v>246</v>
      </c>
      <c r="C67" s="20" t="s">
        <v>28</v>
      </c>
      <c r="D67" s="24" t="s">
        <v>247</v>
      </c>
      <c r="E67" s="20">
        <v>736354</v>
      </c>
      <c r="F67" s="16" t="s">
        <v>30</v>
      </c>
      <c r="G67" s="21">
        <f>H67+I67+J67+K67</f>
        <v>0.84</v>
      </c>
      <c r="H67" s="21"/>
      <c r="I67" s="21"/>
      <c r="J67" s="21"/>
      <c r="K67" s="21">
        <v>0.84</v>
      </c>
      <c r="L67" s="20" t="s">
        <v>31</v>
      </c>
      <c r="M67" s="20">
        <v>1</v>
      </c>
      <c r="N67" s="20">
        <v>4</v>
      </c>
      <c r="O67" s="20" t="s">
        <v>32</v>
      </c>
      <c r="P67" s="26"/>
      <c r="Q67" s="17" t="s">
        <v>112</v>
      </c>
      <c r="R67" s="3"/>
      <c r="S67" s="3"/>
    </row>
    <row r="68" spans="1:19 16371:16384" ht="70.5">
      <c r="A68" s="16">
        <f t="shared" si="2"/>
        <v>60</v>
      </c>
      <c r="B68" s="19" t="s">
        <v>248</v>
      </c>
      <c r="C68" s="19" t="s">
        <v>249</v>
      </c>
      <c r="D68" s="15" t="s">
        <v>250</v>
      </c>
      <c r="E68" s="17" t="s">
        <v>251</v>
      </c>
      <c r="F68" s="17" t="s">
        <v>30</v>
      </c>
      <c r="G68" s="21">
        <f>H68</f>
        <v>0.78400000000000003</v>
      </c>
      <c r="H68" s="21">
        <v>0.78400000000000003</v>
      </c>
      <c r="I68" s="21"/>
      <c r="J68" s="21"/>
      <c r="K68" s="21"/>
      <c r="L68" s="20" t="s">
        <v>172</v>
      </c>
      <c r="M68" s="17">
        <v>2</v>
      </c>
      <c r="N68" s="17">
        <v>6</v>
      </c>
      <c r="O68" s="17" t="s">
        <v>85</v>
      </c>
      <c r="P68" s="26">
        <f>153+241+356</f>
        <v>750</v>
      </c>
      <c r="Q68" s="17" t="s">
        <v>43</v>
      </c>
      <c r="R68" s="3"/>
      <c r="S68" s="3"/>
    </row>
    <row r="69" spans="1:19 16371:16384" ht="67.5">
      <c r="A69" s="16">
        <f t="shared" si="2"/>
        <v>61</v>
      </c>
      <c r="B69" s="19" t="s">
        <v>252</v>
      </c>
      <c r="C69" s="20" t="s">
        <v>28</v>
      </c>
      <c r="D69" s="24" t="s">
        <v>253</v>
      </c>
      <c r="E69" s="29">
        <v>746050</v>
      </c>
      <c r="F69" s="16" t="s">
        <v>30</v>
      </c>
      <c r="G69" s="21">
        <f>K69</f>
        <v>0.45500000000000002</v>
      </c>
      <c r="H69" s="68"/>
      <c r="I69" s="68"/>
      <c r="J69" s="68"/>
      <c r="K69" s="21">
        <v>0.45500000000000002</v>
      </c>
      <c r="L69" s="20" t="s">
        <v>31</v>
      </c>
      <c r="M69" s="17">
        <v>1</v>
      </c>
      <c r="N69" s="17">
        <v>4.5</v>
      </c>
      <c r="O69" s="16" t="s">
        <v>32</v>
      </c>
      <c r="P69" s="26"/>
      <c r="Q69" s="17" t="s">
        <v>112</v>
      </c>
      <c r="R69" s="3"/>
      <c r="S69" s="3"/>
    </row>
    <row r="70" spans="1:19 16371:16384" ht="94.5">
      <c r="A70" s="16">
        <f t="shared" si="2"/>
        <v>62</v>
      </c>
      <c r="B70" s="19" t="s">
        <v>254</v>
      </c>
      <c r="C70" s="19" t="s">
        <v>255</v>
      </c>
      <c r="D70" s="19" t="s">
        <v>256</v>
      </c>
      <c r="E70" s="20">
        <v>746685</v>
      </c>
      <c r="F70" s="16" t="s">
        <v>30</v>
      </c>
      <c r="G70" s="21">
        <f>H70+I70+K70</f>
        <v>1.03</v>
      </c>
      <c r="H70" s="21">
        <v>1.03</v>
      </c>
      <c r="I70" s="21"/>
      <c r="J70" s="21"/>
      <c r="K70" s="21"/>
      <c r="L70" s="20" t="s">
        <v>172</v>
      </c>
      <c r="M70" s="23" t="s">
        <v>257</v>
      </c>
      <c r="N70" s="23" t="s">
        <v>258</v>
      </c>
      <c r="O70" s="17" t="s">
        <v>85</v>
      </c>
      <c r="P70" s="26">
        <v>615</v>
      </c>
      <c r="Q70" s="17" t="s">
        <v>43</v>
      </c>
      <c r="R70" s="3"/>
      <c r="S70" s="3"/>
    </row>
    <row r="71" spans="1:19 16371:16384" s="42" customFormat="1" ht="162">
      <c r="A71" s="16">
        <f t="shared" si="2"/>
        <v>63</v>
      </c>
      <c r="B71" s="19" t="s">
        <v>259</v>
      </c>
      <c r="C71" s="19" t="s">
        <v>260</v>
      </c>
      <c r="D71" s="24" t="s">
        <v>261</v>
      </c>
      <c r="E71" s="29">
        <v>747827</v>
      </c>
      <c r="F71" s="16" t="s">
        <v>30</v>
      </c>
      <c r="G71" s="21">
        <f t="shared" ref="G71:G95" si="4">H71+I71+J71+K71</f>
        <v>0.47500000000000003</v>
      </c>
      <c r="H71" s="21">
        <v>0.08</v>
      </c>
      <c r="I71" s="21"/>
      <c r="J71" s="21"/>
      <c r="K71" s="21">
        <v>0.39500000000000002</v>
      </c>
      <c r="L71" s="20" t="s">
        <v>31</v>
      </c>
      <c r="M71" s="20">
        <v>1</v>
      </c>
      <c r="N71" s="20" t="s">
        <v>210</v>
      </c>
      <c r="O71" s="23" t="s">
        <v>262</v>
      </c>
      <c r="P71" s="26"/>
      <c r="Q71" s="17" t="s">
        <v>43</v>
      </c>
    </row>
    <row r="72" spans="1:19 16371:16384" ht="105.95" customHeight="1">
      <c r="A72" s="16">
        <f t="shared" si="2"/>
        <v>64</v>
      </c>
      <c r="B72" s="19" t="s">
        <v>263</v>
      </c>
      <c r="C72" s="19" t="s">
        <v>264</v>
      </c>
      <c r="D72" s="19" t="s">
        <v>265</v>
      </c>
      <c r="E72" s="20">
        <v>745041</v>
      </c>
      <c r="F72" s="16" t="s">
        <v>30</v>
      </c>
      <c r="G72" s="21">
        <f t="shared" si="4"/>
        <v>0.99900000000000011</v>
      </c>
      <c r="H72" s="21">
        <v>0.32300000000000001</v>
      </c>
      <c r="I72" s="21"/>
      <c r="J72" s="21"/>
      <c r="K72" s="21">
        <v>0.67600000000000005</v>
      </c>
      <c r="L72" s="20" t="s">
        <v>31</v>
      </c>
      <c r="M72" s="20">
        <v>1</v>
      </c>
      <c r="N72" s="20">
        <v>4.8</v>
      </c>
      <c r="O72" s="23" t="s">
        <v>266</v>
      </c>
      <c r="P72" s="26"/>
      <c r="Q72" s="17" t="s">
        <v>43</v>
      </c>
      <c r="R72" s="3"/>
      <c r="S72" s="3"/>
    </row>
    <row r="73" spans="1:19 16371:16384" ht="67.5">
      <c r="A73" s="16">
        <f t="shared" si="2"/>
        <v>65</v>
      </c>
      <c r="B73" s="19" t="s">
        <v>267</v>
      </c>
      <c r="C73" s="19" t="s">
        <v>268</v>
      </c>
      <c r="D73" s="19" t="s">
        <v>269</v>
      </c>
      <c r="E73" s="16">
        <v>745042</v>
      </c>
      <c r="F73" s="16" t="s">
        <v>30</v>
      </c>
      <c r="G73" s="21">
        <f t="shared" si="4"/>
        <v>0.15</v>
      </c>
      <c r="H73" s="21"/>
      <c r="I73" s="21"/>
      <c r="J73" s="21"/>
      <c r="K73" s="21">
        <v>0.15</v>
      </c>
      <c r="L73" s="20" t="s">
        <v>31</v>
      </c>
      <c r="M73" s="20">
        <v>1</v>
      </c>
      <c r="N73" s="20">
        <v>4.5</v>
      </c>
      <c r="O73" s="20" t="s">
        <v>32</v>
      </c>
      <c r="P73" s="26"/>
      <c r="Q73" s="17" t="s">
        <v>43</v>
      </c>
      <c r="R73" s="3"/>
      <c r="S73" s="3"/>
    </row>
    <row r="74" spans="1:19 16371:16384" ht="67.5">
      <c r="A74" s="16">
        <f t="shared" si="2"/>
        <v>66</v>
      </c>
      <c r="B74" s="19" t="s">
        <v>270</v>
      </c>
      <c r="C74" s="20" t="s">
        <v>28</v>
      </c>
      <c r="D74" s="19" t="s">
        <v>271</v>
      </c>
      <c r="E74" s="29">
        <v>740610</v>
      </c>
      <c r="F74" s="16" t="s">
        <v>30</v>
      </c>
      <c r="G74" s="21">
        <f t="shared" si="4"/>
        <v>0.79700000000000004</v>
      </c>
      <c r="H74" s="21"/>
      <c r="I74" s="21"/>
      <c r="J74" s="21"/>
      <c r="K74" s="21">
        <v>0.79700000000000004</v>
      </c>
      <c r="L74" s="20" t="s">
        <v>31</v>
      </c>
      <c r="M74" s="20">
        <v>1</v>
      </c>
      <c r="N74" s="20">
        <v>4.5</v>
      </c>
      <c r="O74" s="20" t="s">
        <v>32</v>
      </c>
      <c r="P74" s="26"/>
      <c r="Q74" s="17" t="s">
        <v>112</v>
      </c>
      <c r="R74" s="3"/>
      <c r="S74" s="3"/>
    </row>
    <row r="75" spans="1:19 16371:16384" ht="108.95" customHeight="1">
      <c r="A75" s="16">
        <f t="shared" si="2"/>
        <v>67</v>
      </c>
      <c r="B75" s="19" t="s">
        <v>272</v>
      </c>
      <c r="C75" s="17" t="s">
        <v>273</v>
      </c>
      <c r="D75" s="15" t="s">
        <v>274</v>
      </c>
      <c r="E75" s="29">
        <v>745510</v>
      </c>
      <c r="F75" s="16" t="s">
        <v>30</v>
      </c>
      <c r="G75" s="21">
        <f t="shared" si="4"/>
        <v>0.59899999999999998</v>
      </c>
      <c r="H75" s="21">
        <v>0.36</v>
      </c>
      <c r="I75" s="21"/>
      <c r="J75" s="21"/>
      <c r="K75" s="21">
        <f>0.057+0.182</f>
        <v>0.23899999999999999</v>
      </c>
      <c r="L75" s="20" t="s">
        <v>31</v>
      </c>
      <c r="M75" s="20">
        <v>1</v>
      </c>
      <c r="N75" s="23" t="s">
        <v>275</v>
      </c>
      <c r="O75" s="23" t="s">
        <v>276</v>
      </c>
      <c r="P75" s="26"/>
      <c r="Q75" s="17" t="s">
        <v>43</v>
      </c>
      <c r="R75" s="10"/>
      <c r="S75" s="10"/>
    </row>
    <row r="76" spans="1:19 16371:16384" s="45" customFormat="1" ht="216">
      <c r="A76" s="19">
        <f t="shared" si="2"/>
        <v>68</v>
      </c>
      <c r="B76" s="19" t="s">
        <v>277</v>
      </c>
      <c r="C76" s="19" t="s">
        <v>278</v>
      </c>
      <c r="D76" s="15" t="s">
        <v>279</v>
      </c>
      <c r="E76" s="20">
        <v>745382</v>
      </c>
      <c r="F76" s="20" t="s">
        <v>30</v>
      </c>
      <c r="G76" s="21">
        <f t="shared" si="4"/>
        <v>1.169</v>
      </c>
      <c r="H76" s="21"/>
      <c r="I76" s="21"/>
      <c r="J76" s="21">
        <v>1.169</v>
      </c>
      <c r="K76" s="21"/>
      <c r="L76" s="20" t="s">
        <v>31</v>
      </c>
      <c r="M76" s="20">
        <v>1</v>
      </c>
      <c r="N76" s="17">
        <v>4.5</v>
      </c>
      <c r="O76" s="23" t="s">
        <v>280</v>
      </c>
      <c r="P76" s="26"/>
      <c r="Q76" s="17" t="s">
        <v>43</v>
      </c>
      <c r="R76" s="10"/>
      <c r="S76" s="10"/>
      <c r="XEQ76" s="11"/>
      <c r="XER76" s="11"/>
      <c r="XES76" s="11"/>
      <c r="XET76" s="11"/>
      <c r="XEU76" s="11"/>
      <c r="XEV76" s="11"/>
      <c r="XEW76" s="11"/>
      <c r="XEX76" s="11"/>
      <c r="XEY76" s="11"/>
      <c r="XEZ76" s="11"/>
      <c r="XFA76" s="11"/>
      <c r="XFB76" s="11"/>
      <c r="XFC76" s="11"/>
      <c r="XFD76" s="11"/>
    </row>
    <row r="77" spans="1:19 16371:16384" ht="67.5">
      <c r="A77" s="16">
        <f t="shared" si="2"/>
        <v>69</v>
      </c>
      <c r="B77" s="19" t="s">
        <v>281</v>
      </c>
      <c r="C77" s="20" t="s">
        <v>28</v>
      </c>
      <c r="D77" s="19" t="s">
        <v>282</v>
      </c>
      <c r="E77" s="20">
        <v>745043</v>
      </c>
      <c r="F77" s="16" t="s">
        <v>30</v>
      </c>
      <c r="G77" s="21">
        <f t="shared" si="4"/>
        <v>1.0369999999999999</v>
      </c>
      <c r="H77" s="21"/>
      <c r="I77" s="21"/>
      <c r="J77" s="21"/>
      <c r="K77" s="21">
        <v>1.0369999999999999</v>
      </c>
      <c r="L77" s="20" t="s">
        <v>31</v>
      </c>
      <c r="M77" s="20">
        <v>1</v>
      </c>
      <c r="N77" s="17">
        <v>4.5</v>
      </c>
      <c r="O77" s="20" t="s">
        <v>32</v>
      </c>
      <c r="P77" s="26"/>
      <c r="Q77" s="17" t="s">
        <v>112</v>
      </c>
      <c r="R77" s="10"/>
      <c r="S77" s="3"/>
    </row>
    <row r="78" spans="1:19 16371:16384" ht="168">
      <c r="A78" s="16">
        <f t="shared" si="2"/>
        <v>70</v>
      </c>
      <c r="B78" s="19" t="s">
        <v>283</v>
      </c>
      <c r="C78" s="19" t="s">
        <v>284</v>
      </c>
      <c r="D78" s="19" t="s">
        <v>285</v>
      </c>
      <c r="E78" s="29">
        <v>746390</v>
      </c>
      <c r="F78" s="16" t="s">
        <v>30</v>
      </c>
      <c r="G78" s="21">
        <f t="shared" si="4"/>
        <v>0.72</v>
      </c>
      <c r="H78" s="21">
        <v>0.255</v>
      </c>
      <c r="I78" s="21"/>
      <c r="J78" s="21"/>
      <c r="K78" s="21">
        <v>0.46500000000000002</v>
      </c>
      <c r="L78" s="20" t="s">
        <v>31</v>
      </c>
      <c r="M78" s="20">
        <v>1</v>
      </c>
      <c r="N78" s="23" t="s">
        <v>286</v>
      </c>
      <c r="O78" s="46" t="s">
        <v>287</v>
      </c>
      <c r="P78" s="26"/>
      <c r="Q78" s="17" t="s">
        <v>112</v>
      </c>
      <c r="R78" s="10"/>
      <c r="S78" s="3"/>
    </row>
    <row r="79" spans="1:19 16371:16384" ht="67.5">
      <c r="A79" s="16">
        <f t="shared" si="2"/>
        <v>71</v>
      </c>
      <c r="B79" s="19" t="s">
        <v>288</v>
      </c>
      <c r="C79" s="20" t="s">
        <v>28</v>
      </c>
      <c r="D79" s="19" t="s">
        <v>289</v>
      </c>
      <c r="E79" s="20">
        <v>747339</v>
      </c>
      <c r="F79" s="16" t="s">
        <v>30</v>
      </c>
      <c r="G79" s="21">
        <f t="shared" si="4"/>
        <v>0.65700000000000003</v>
      </c>
      <c r="H79" s="21"/>
      <c r="I79" s="21"/>
      <c r="J79" s="21"/>
      <c r="K79" s="21">
        <v>0.65700000000000003</v>
      </c>
      <c r="L79" s="20" t="s">
        <v>31</v>
      </c>
      <c r="M79" s="20">
        <v>1</v>
      </c>
      <c r="N79" s="20">
        <v>4.5</v>
      </c>
      <c r="O79" s="20" t="s">
        <v>32</v>
      </c>
      <c r="P79" s="72"/>
      <c r="Q79" s="17" t="s">
        <v>112</v>
      </c>
      <c r="R79" s="10"/>
      <c r="S79" s="3"/>
    </row>
    <row r="80" spans="1:19 16371:16384" ht="67.5">
      <c r="A80" s="16">
        <f t="shared" si="2"/>
        <v>72</v>
      </c>
      <c r="B80" s="19" t="s">
        <v>290</v>
      </c>
      <c r="C80" s="20" t="s">
        <v>28</v>
      </c>
      <c r="D80" s="19" t="s">
        <v>291</v>
      </c>
      <c r="E80" s="20">
        <v>745179</v>
      </c>
      <c r="F80" s="16" t="s">
        <v>30</v>
      </c>
      <c r="G80" s="21">
        <f t="shared" si="4"/>
        <v>0.23599999999999999</v>
      </c>
      <c r="H80" s="21"/>
      <c r="I80" s="21"/>
      <c r="J80" s="21"/>
      <c r="K80" s="21">
        <v>0.23599999999999999</v>
      </c>
      <c r="L80" s="20" t="s">
        <v>31</v>
      </c>
      <c r="M80" s="20">
        <v>1</v>
      </c>
      <c r="N80" s="20">
        <v>3.5</v>
      </c>
      <c r="O80" s="20" t="s">
        <v>32</v>
      </c>
      <c r="P80" s="26"/>
      <c r="Q80" s="17" t="s">
        <v>112</v>
      </c>
      <c r="R80" s="10"/>
      <c r="S80" s="3"/>
    </row>
    <row r="81" spans="1:19" ht="67.5">
      <c r="A81" s="16">
        <f t="shared" si="2"/>
        <v>73</v>
      </c>
      <c r="B81" s="19" t="s">
        <v>292</v>
      </c>
      <c r="C81" s="20" t="s">
        <v>28</v>
      </c>
      <c r="D81" s="19" t="s">
        <v>293</v>
      </c>
      <c r="E81" s="20">
        <v>745045</v>
      </c>
      <c r="F81" s="16" t="s">
        <v>30</v>
      </c>
      <c r="G81" s="21">
        <f t="shared" si="4"/>
        <v>0.70599999999999996</v>
      </c>
      <c r="H81" s="21"/>
      <c r="I81" s="21"/>
      <c r="J81" s="21"/>
      <c r="K81" s="21">
        <v>0.70599999999999996</v>
      </c>
      <c r="L81" s="20" t="s">
        <v>31</v>
      </c>
      <c r="M81" s="20">
        <v>1</v>
      </c>
      <c r="N81" s="20">
        <v>4.5</v>
      </c>
      <c r="O81" s="20" t="s">
        <v>32</v>
      </c>
      <c r="P81" s="26"/>
      <c r="Q81" s="17" t="s">
        <v>112</v>
      </c>
      <c r="R81" s="10"/>
      <c r="S81" s="3"/>
    </row>
    <row r="82" spans="1:19" ht="185.85" customHeight="1">
      <c r="A82" s="16">
        <f t="shared" si="2"/>
        <v>74</v>
      </c>
      <c r="B82" s="19" t="s">
        <v>294</v>
      </c>
      <c r="C82" s="19" t="s">
        <v>295</v>
      </c>
      <c r="D82" s="19" t="s">
        <v>296</v>
      </c>
      <c r="E82" s="57">
        <v>745324</v>
      </c>
      <c r="F82" s="16" t="s">
        <v>30</v>
      </c>
      <c r="G82" s="67">
        <f t="shared" si="4"/>
        <v>3.0859999999999999</v>
      </c>
      <c r="H82" s="67">
        <v>2.931</v>
      </c>
      <c r="I82" s="67"/>
      <c r="J82" s="67"/>
      <c r="K82" s="67">
        <v>0.155</v>
      </c>
      <c r="L82" s="23" t="s">
        <v>297</v>
      </c>
      <c r="M82" s="23" t="s">
        <v>298</v>
      </c>
      <c r="N82" s="23" t="s">
        <v>299</v>
      </c>
      <c r="O82" s="23" t="s">
        <v>300</v>
      </c>
      <c r="P82" s="26">
        <f>(1.215+0.24+0.838+0.76+0.332)*1000</f>
        <v>3385</v>
      </c>
      <c r="Q82" s="17" t="s">
        <v>43</v>
      </c>
      <c r="R82" s="10"/>
      <c r="S82" s="3"/>
    </row>
    <row r="83" spans="1:19" ht="135">
      <c r="A83" s="16">
        <f t="shared" ref="A83:A109" si="5">A82+1</f>
        <v>75</v>
      </c>
      <c r="B83" s="19" t="s">
        <v>301</v>
      </c>
      <c r="C83" s="17" t="s">
        <v>28</v>
      </c>
      <c r="D83" s="19" t="s">
        <v>302</v>
      </c>
      <c r="E83" s="57"/>
      <c r="F83" s="16" t="s">
        <v>30</v>
      </c>
      <c r="G83" s="67">
        <f t="shared" si="4"/>
        <v>0.23100000000000001</v>
      </c>
      <c r="H83" s="67"/>
      <c r="I83" s="67"/>
      <c r="J83" s="67">
        <v>0.23100000000000001</v>
      </c>
      <c r="K83" s="67"/>
      <c r="L83" s="17" t="s">
        <v>31</v>
      </c>
      <c r="M83" s="17">
        <v>1</v>
      </c>
      <c r="N83" s="17">
        <v>3.5</v>
      </c>
      <c r="O83" s="17" t="s">
        <v>88</v>
      </c>
      <c r="P83" s="70"/>
      <c r="Q83" s="17" t="s">
        <v>112</v>
      </c>
      <c r="R83" s="10"/>
      <c r="S83" s="3"/>
    </row>
    <row r="84" spans="1:19" ht="229.5">
      <c r="A84" s="16">
        <f t="shared" si="5"/>
        <v>76</v>
      </c>
      <c r="B84" s="19" t="s">
        <v>303</v>
      </c>
      <c r="C84" s="19" t="s">
        <v>304</v>
      </c>
      <c r="D84" s="24" t="s">
        <v>305</v>
      </c>
      <c r="E84" s="20">
        <v>745047</v>
      </c>
      <c r="F84" s="16" t="s">
        <v>30</v>
      </c>
      <c r="G84" s="21">
        <f t="shared" si="4"/>
        <v>1.232</v>
      </c>
      <c r="H84" s="21">
        <v>0.254</v>
      </c>
      <c r="I84" s="21"/>
      <c r="J84" s="21"/>
      <c r="K84" s="21">
        <v>0.97799999999999998</v>
      </c>
      <c r="L84" s="17" t="s">
        <v>31</v>
      </c>
      <c r="M84" s="17">
        <v>1</v>
      </c>
      <c r="N84" s="23" t="s">
        <v>306</v>
      </c>
      <c r="O84" s="23" t="s">
        <v>307</v>
      </c>
      <c r="P84" s="70"/>
      <c r="Q84" s="17" t="s">
        <v>43</v>
      </c>
      <c r="R84" s="10"/>
      <c r="S84" s="3"/>
    </row>
    <row r="85" spans="1:19" ht="148.5">
      <c r="A85" s="16">
        <f t="shared" si="5"/>
        <v>77</v>
      </c>
      <c r="B85" s="19" t="s">
        <v>308</v>
      </c>
      <c r="C85" s="17" t="s">
        <v>309</v>
      </c>
      <c r="D85" s="19" t="s">
        <v>310</v>
      </c>
      <c r="E85" s="20">
        <v>746650</v>
      </c>
      <c r="F85" s="16" t="s">
        <v>30</v>
      </c>
      <c r="G85" s="21">
        <f t="shared" si="4"/>
        <v>0.27500000000000002</v>
      </c>
      <c r="H85" s="21"/>
      <c r="I85" s="21"/>
      <c r="J85" s="21">
        <v>0.157</v>
      </c>
      <c r="K85" s="21">
        <v>0.11799999999999999</v>
      </c>
      <c r="L85" s="17" t="s">
        <v>31</v>
      </c>
      <c r="M85" s="17">
        <v>1</v>
      </c>
      <c r="N85" s="20">
        <v>4</v>
      </c>
      <c r="O85" s="23" t="s">
        <v>311</v>
      </c>
      <c r="P85" s="26"/>
      <c r="Q85" s="17" t="s">
        <v>312</v>
      </c>
      <c r="R85" s="3"/>
      <c r="S85" s="3"/>
    </row>
    <row r="86" spans="1:19" ht="67.5">
      <c r="A86" s="16">
        <f t="shared" si="5"/>
        <v>78</v>
      </c>
      <c r="B86" s="19" t="s">
        <v>313</v>
      </c>
      <c r="C86" s="20" t="s">
        <v>28</v>
      </c>
      <c r="D86" s="19" t="s">
        <v>314</v>
      </c>
      <c r="E86" s="20">
        <v>745046</v>
      </c>
      <c r="F86" s="16" t="s">
        <v>30</v>
      </c>
      <c r="G86" s="21">
        <f t="shared" si="4"/>
        <v>0.443</v>
      </c>
      <c r="H86" s="21"/>
      <c r="I86" s="21"/>
      <c r="J86" s="21"/>
      <c r="K86" s="21">
        <v>0.443</v>
      </c>
      <c r="L86" s="17" t="s">
        <v>31</v>
      </c>
      <c r="M86" s="17">
        <v>1</v>
      </c>
      <c r="N86" s="20">
        <v>3</v>
      </c>
      <c r="O86" s="20" t="s">
        <v>32</v>
      </c>
      <c r="P86" s="26"/>
      <c r="Q86" s="17" t="s">
        <v>312</v>
      </c>
      <c r="R86" s="3"/>
      <c r="S86" s="3"/>
    </row>
    <row r="87" spans="1:19" ht="67.5">
      <c r="A87" s="16">
        <f t="shared" si="5"/>
        <v>79</v>
      </c>
      <c r="B87" s="19" t="s">
        <v>315</v>
      </c>
      <c r="C87" s="20" t="s">
        <v>28</v>
      </c>
      <c r="D87" s="19" t="s">
        <v>316</v>
      </c>
      <c r="E87" s="20">
        <v>745048</v>
      </c>
      <c r="F87" s="16" t="s">
        <v>30</v>
      </c>
      <c r="G87" s="21">
        <f t="shared" si="4"/>
        <v>0.496</v>
      </c>
      <c r="H87" s="21"/>
      <c r="I87" s="21"/>
      <c r="J87" s="21"/>
      <c r="K87" s="21">
        <v>0.496</v>
      </c>
      <c r="L87" s="17" t="s">
        <v>31</v>
      </c>
      <c r="M87" s="17">
        <v>1</v>
      </c>
      <c r="N87" s="20">
        <v>3.5</v>
      </c>
      <c r="O87" s="20" t="s">
        <v>32</v>
      </c>
      <c r="P87" s="26"/>
      <c r="Q87" s="17" t="s">
        <v>312</v>
      </c>
      <c r="R87" s="3"/>
      <c r="S87" s="3"/>
    </row>
    <row r="88" spans="1:19" ht="108.95" customHeight="1">
      <c r="A88" s="16">
        <f t="shared" si="5"/>
        <v>80</v>
      </c>
      <c r="B88" s="19" t="s">
        <v>317</v>
      </c>
      <c r="C88" s="17" t="s">
        <v>28</v>
      </c>
      <c r="D88" s="19" t="s">
        <v>318</v>
      </c>
      <c r="E88" s="20">
        <v>93010322</v>
      </c>
      <c r="F88" s="16" t="s">
        <v>30</v>
      </c>
      <c r="G88" s="21">
        <f t="shared" si="4"/>
        <v>0.35</v>
      </c>
      <c r="H88" s="21">
        <v>0.35</v>
      </c>
      <c r="I88" s="21"/>
      <c r="J88" s="21"/>
      <c r="K88" s="67"/>
      <c r="L88" s="17" t="s">
        <v>31</v>
      </c>
      <c r="M88" s="17">
        <v>1</v>
      </c>
      <c r="N88" s="23" t="s">
        <v>319</v>
      </c>
      <c r="O88" s="17" t="s">
        <v>85</v>
      </c>
      <c r="P88" s="70"/>
      <c r="Q88" s="17" t="s">
        <v>312</v>
      </c>
      <c r="R88" s="10"/>
      <c r="S88" s="3"/>
    </row>
    <row r="89" spans="1:19" ht="162">
      <c r="A89" s="16">
        <f t="shared" si="5"/>
        <v>81</v>
      </c>
      <c r="B89" s="19" t="s">
        <v>320</v>
      </c>
      <c r="C89" s="20" t="s">
        <v>28</v>
      </c>
      <c r="D89" s="19" t="s">
        <v>321</v>
      </c>
      <c r="E89" s="20">
        <v>745049</v>
      </c>
      <c r="F89" s="16" t="s">
        <v>30</v>
      </c>
      <c r="G89" s="67">
        <f t="shared" si="4"/>
        <v>0.76800000000000002</v>
      </c>
      <c r="H89" s="21"/>
      <c r="I89" s="21"/>
      <c r="J89" s="21">
        <v>0.17499999999999999</v>
      </c>
      <c r="K89" s="21">
        <v>0.59299999999999997</v>
      </c>
      <c r="L89" s="17" t="s">
        <v>31</v>
      </c>
      <c r="M89" s="17">
        <v>1</v>
      </c>
      <c r="N89" s="23" t="s">
        <v>322</v>
      </c>
      <c r="O89" s="23" t="s">
        <v>323</v>
      </c>
      <c r="P89" s="26"/>
      <c r="Q89" s="17" t="s">
        <v>312</v>
      </c>
      <c r="R89" s="10"/>
      <c r="S89" s="10"/>
    </row>
    <row r="90" spans="1:19" ht="104.45" customHeight="1">
      <c r="A90" s="16">
        <f t="shared" si="5"/>
        <v>82</v>
      </c>
      <c r="B90" s="19" t="s">
        <v>324</v>
      </c>
      <c r="C90" s="19" t="s">
        <v>325</v>
      </c>
      <c r="D90" s="19" t="s">
        <v>326</v>
      </c>
      <c r="E90" s="20">
        <v>93010323</v>
      </c>
      <c r="F90" s="16" t="s">
        <v>30</v>
      </c>
      <c r="G90" s="21">
        <f t="shared" si="4"/>
        <v>0.441</v>
      </c>
      <c r="H90" s="21">
        <v>0.374</v>
      </c>
      <c r="I90" s="21"/>
      <c r="J90" s="21"/>
      <c r="K90" s="21">
        <v>6.7000000000000004E-2</v>
      </c>
      <c r="L90" s="17" t="s">
        <v>31</v>
      </c>
      <c r="M90" s="17">
        <v>1</v>
      </c>
      <c r="N90" s="23" t="s">
        <v>327</v>
      </c>
      <c r="O90" s="23" t="s">
        <v>328</v>
      </c>
      <c r="P90" s="26"/>
      <c r="Q90" s="17" t="s">
        <v>43</v>
      </c>
      <c r="R90" s="10"/>
      <c r="S90" s="10"/>
    </row>
    <row r="91" spans="1:19" ht="229.5">
      <c r="A91" s="16">
        <f t="shared" si="5"/>
        <v>83</v>
      </c>
      <c r="B91" s="19" t="s">
        <v>329</v>
      </c>
      <c r="C91" s="19" t="s">
        <v>330</v>
      </c>
      <c r="D91" s="19" t="s">
        <v>331</v>
      </c>
      <c r="E91" s="20">
        <v>745071</v>
      </c>
      <c r="F91" s="16" t="s">
        <v>30</v>
      </c>
      <c r="G91" s="21">
        <f t="shared" si="4"/>
        <v>2.5030000000000001</v>
      </c>
      <c r="H91" s="21">
        <v>1.6259999999999999</v>
      </c>
      <c r="I91" s="21"/>
      <c r="J91" s="21"/>
      <c r="K91" s="21">
        <v>0.877</v>
      </c>
      <c r="L91" s="17" t="s">
        <v>31</v>
      </c>
      <c r="M91" s="17">
        <v>1</v>
      </c>
      <c r="N91" s="23" t="s">
        <v>332</v>
      </c>
      <c r="O91" s="23" t="s">
        <v>333</v>
      </c>
      <c r="P91" s="26"/>
      <c r="Q91" s="17" t="s">
        <v>43</v>
      </c>
      <c r="R91" s="10"/>
      <c r="S91" s="3"/>
    </row>
    <row r="92" spans="1:19" ht="67.5">
      <c r="A92" s="16">
        <f t="shared" si="5"/>
        <v>84</v>
      </c>
      <c r="B92" s="19" t="s">
        <v>334</v>
      </c>
      <c r="C92" s="20" t="s">
        <v>28</v>
      </c>
      <c r="D92" s="19" t="s">
        <v>335</v>
      </c>
      <c r="E92" s="20">
        <v>750530</v>
      </c>
      <c r="F92" s="16" t="s">
        <v>30</v>
      </c>
      <c r="G92" s="21">
        <f t="shared" si="4"/>
        <v>0.27700000000000002</v>
      </c>
      <c r="H92" s="21"/>
      <c r="I92" s="21"/>
      <c r="J92" s="21"/>
      <c r="K92" s="21">
        <v>0.27700000000000002</v>
      </c>
      <c r="L92" s="17" t="s">
        <v>31</v>
      </c>
      <c r="M92" s="17">
        <v>1</v>
      </c>
      <c r="N92" s="20">
        <v>4</v>
      </c>
      <c r="O92" s="20" t="s">
        <v>32</v>
      </c>
      <c r="P92" s="26"/>
      <c r="Q92" s="17" t="s">
        <v>112</v>
      </c>
      <c r="R92" s="10"/>
      <c r="S92" s="3"/>
    </row>
    <row r="93" spans="1:19" ht="67.5">
      <c r="A93" s="16">
        <f t="shared" si="5"/>
        <v>85</v>
      </c>
      <c r="B93" s="19" t="s">
        <v>336</v>
      </c>
      <c r="C93" s="20" t="s">
        <v>28</v>
      </c>
      <c r="D93" s="19" t="s">
        <v>337</v>
      </c>
      <c r="E93" s="20">
        <v>750531</v>
      </c>
      <c r="F93" s="16" t="s">
        <v>30</v>
      </c>
      <c r="G93" s="21">
        <f t="shared" si="4"/>
        <v>0.65900000000000003</v>
      </c>
      <c r="H93" s="21"/>
      <c r="I93" s="21"/>
      <c r="J93" s="21"/>
      <c r="K93" s="21">
        <v>0.65900000000000003</v>
      </c>
      <c r="L93" s="17" t="s">
        <v>31</v>
      </c>
      <c r="M93" s="17">
        <v>1</v>
      </c>
      <c r="N93" s="20">
        <v>4.5</v>
      </c>
      <c r="O93" s="20" t="s">
        <v>32</v>
      </c>
      <c r="P93" s="26"/>
      <c r="Q93" s="17" t="s">
        <v>112</v>
      </c>
      <c r="R93" s="10"/>
      <c r="S93" s="3"/>
    </row>
    <row r="94" spans="1:19" ht="67.5">
      <c r="A94" s="16">
        <f t="shared" si="5"/>
        <v>86</v>
      </c>
      <c r="B94" s="19" t="s">
        <v>338</v>
      </c>
      <c r="C94" s="19" t="s">
        <v>339</v>
      </c>
      <c r="D94" s="19" t="s">
        <v>340</v>
      </c>
      <c r="E94" s="20">
        <v>740990</v>
      </c>
      <c r="F94" s="16" t="s">
        <v>30</v>
      </c>
      <c r="G94" s="21">
        <f t="shared" si="4"/>
        <v>0.56799999999999995</v>
      </c>
      <c r="H94" s="21"/>
      <c r="I94" s="21"/>
      <c r="J94" s="21"/>
      <c r="K94" s="21">
        <v>0.56799999999999995</v>
      </c>
      <c r="L94" s="17" t="s">
        <v>31</v>
      </c>
      <c r="M94" s="17">
        <v>1</v>
      </c>
      <c r="N94" s="20" t="s">
        <v>341</v>
      </c>
      <c r="O94" s="20" t="s">
        <v>32</v>
      </c>
      <c r="P94" s="26"/>
      <c r="Q94" s="17" t="s">
        <v>342</v>
      </c>
      <c r="R94" s="10"/>
      <c r="S94" s="3"/>
    </row>
    <row r="95" spans="1:19" ht="67.5">
      <c r="A95" s="16">
        <f t="shared" si="5"/>
        <v>87</v>
      </c>
      <c r="B95" s="19" t="s">
        <v>343</v>
      </c>
      <c r="C95" s="20" t="s">
        <v>28</v>
      </c>
      <c r="D95" s="15" t="s">
        <v>344</v>
      </c>
      <c r="E95" s="20">
        <v>745050</v>
      </c>
      <c r="F95" s="16" t="s">
        <v>30</v>
      </c>
      <c r="G95" s="21">
        <f t="shared" si="4"/>
        <v>0.83899999999999997</v>
      </c>
      <c r="H95" s="21"/>
      <c r="I95" s="21"/>
      <c r="J95" s="21"/>
      <c r="K95" s="21">
        <v>0.83899999999999997</v>
      </c>
      <c r="L95" s="17" t="s">
        <v>31</v>
      </c>
      <c r="M95" s="17">
        <v>1</v>
      </c>
      <c r="N95" s="20">
        <v>4.5</v>
      </c>
      <c r="O95" s="20" t="s">
        <v>32</v>
      </c>
      <c r="P95" s="26"/>
      <c r="Q95" s="17" t="s">
        <v>112</v>
      </c>
      <c r="R95" s="10"/>
      <c r="S95" s="3"/>
    </row>
    <row r="96" spans="1:19" ht="256.5">
      <c r="A96" s="16">
        <f t="shared" si="5"/>
        <v>88</v>
      </c>
      <c r="B96" s="19" t="s">
        <v>345</v>
      </c>
      <c r="C96" s="19" t="s">
        <v>346</v>
      </c>
      <c r="D96" s="19" t="s">
        <v>347</v>
      </c>
      <c r="E96" s="20">
        <v>745070</v>
      </c>
      <c r="F96" s="16" t="s">
        <v>30</v>
      </c>
      <c r="G96" s="21">
        <v>1.845</v>
      </c>
      <c r="H96" s="21">
        <v>1.708</v>
      </c>
      <c r="I96" s="21"/>
      <c r="J96" s="21"/>
      <c r="K96" s="21">
        <f>G96-H96</f>
        <v>0.13700000000000001</v>
      </c>
      <c r="L96" s="19" t="s">
        <v>348</v>
      </c>
      <c r="M96" s="20">
        <v>1</v>
      </c>
      <c r="N96" s="19" t="s">
        <v>349</v>
      </c>
      <c r="O96" s="19" t="s">
        <v>350</v>
      </c>
      <c r="P96" s="26"/>
      <c r="Q96" s="17" t="s">
        <v>342</v>
      </c>
      <c r="R96" s="10"/>
      <c r="S96" s="3"/>
    </row>
    <row r="97" spans="1:22" ht="256.5">
      <c r="A97" s="16">
        <f t="shared" si="5"/>
        <v>89</v>
      </c>
      <c r="B97" s="19" t="s">
        <v>351</v>
      </c>
      <c r="C97" s="19" t="s">
        <v>352</v>
      </c>
      <c r="D97" s="19" t="s">
        <v>353</v>
      </c>
      <c r="E97" s="29">
        <v>745075</v>
      </c>
      <c r="F97" s="16" t="s">
        <v>30</v>
      </c>
      <c r="G97" s="21">
        <v>2.335</v>
      </c>
      <c r="H97" s="21">
        <v>2.1800000000000002</v>
      </c>
      <c r="I97" s="21"/>
      <c r="J97" s="21"/>
      <c r="K97" s="21">
        <v>0.155</v>
      </c>
      <c r="L97" s="20" t="s">
        <v>31</v>
      </c>
      <c r="M97" s="47" t="s">
        <v>354</v>
      </c>
      <c r="N97" s="47" t="s">
        <v>355</v>
      </c>
      <c r="O97" s="47" t="s">
        <v>356</v>
      </c>
      <c r="P97" s="26">
        <v>612</v>
      </c>
      <c r="Q97" s="17" t="s">
        <v>342</v>
      </c>
      <c r="R97" s="10"/>
      <c r="S97" s="3"/>
    </row>
    <row r="98" spans="1:22" ht="243">
      <c r="A98" s="16">
        <f t="shared" si="5"/>
        <v>90</v>
      </c>
      <c r="B98" s="19" t="s">
        <v>357</v>
      </c>
      <c r="C98" s="19" t="s">
        <v>358</v>
      </c>
      <c r="D98" s="19" t="s">
        <v>359</v>
      </c>
      <c r="E98" s="20">
        <v>745072</v>
      </c>
      <c r="F98" s="16" t="s">
        <v>30</v>
      </c>
      <c r="G98" s="21">
        <f t="shared" ref="G98:G110" si="6">H98+I98+J98+K98</f>
        <v>0.52600000000000002</v>
      </c>
      <c r="H98" s="21">
        <v>6.9000000000000006E-2</v>
      </c>
      <c r="I98" s="21"/>
      <c r="J98" s="21"/>
      <c r="K98" s="21">
        <v>0.45700000000000002</v>
      </c>
      <c r="L98" s="20" t="s">
        <v>31</v>
      </c>
      <c r="M98" s="20">
        <v>1</v>
      </c>
      <c r="N98" s="20">
        <v>5.33</v>
      </c>
      <c r="O98" s="23" t="s">
        <v>360</v>
      </c>
      <c r="P98" s="26"/>
      <c r="Q98" s="17" t="s">
        <v>342</v>
      </c>
      <c r="R98" s="10"/>
      <c r="S98" s="3"/>
    </row>
    <row r="99" spans="1:22" ht="324">
      <c r="A99" s="16">
        <f t="shared" si="5"/>
        <v>91</v>
      </c>
      <c r="B99" s="19" t="s">
        <v>361</v>
      </c>
      <c r="C99" s="20" t="s">
        <v>28</v>
      </c>
      <c r="D99" s="19" t="s">
        <v>362</v>
      </c>
      <c r="E99" s="20">
        <v>746388</v>
      </c>
      <c r="F99" s="16" t="s">
        <v>30</v>
      </c>
      <c r="G99" s="21">
        <f t="shared" si="6"/>
        <v>0.94100000000000006</v>
      </c>
      <c r="H99" s="21">
        <f>0.062+0.05+0.038</f>
        <v>0.15</v>
      </c>
      <c r="I99" s="21"/>
      <c r="J99" s="21"/>
      <c r="K99" s="21">
        <f>0.479+0.047+0.265</f>
        <v>0.79100000000000004</v>
      </c>
      <c r="L99" s="23" t="s">
        <v>363</v>
      </c>
      <c r="M99" s="23" t="s">
        <v>364</v>
      </c>
      <c r="N99" s="23" t="s">
        <v>365</v>
      </c>
      <c r="O99" s="48" t="s">
        <v>366</v>
      </c>
      <c r="P99" s="26">
        <f>62+46+12</f>
        <v>120</v>
      </c>
      <c r="Q99" s="17" t="s">
        <v>367</v>
      </c>
      <c r="R99" s="10"/>
      <c r="S99" s="3"/>
    </row>
    <row r="100" spans="1:22" s="43" customFormat="1" ht="67.5">
      <c r="A100" s="16">
        <f t="shared" si="5"/>
        <v>92</v>
      </c>
      <c r="B100" s="19" t="s">
        <v>368</v>
      </c>
      <c r="C100" s="20" t="s">
        <v>28</v>
      </c>
      <c r="D100" s="19" t="s">
        <v>369</v>
      </c>
      <c r="E100" s="20">
        <v>747847</v>
      </c>
      <c r="F100" s="16" t="s">
        <v>30</v>
      </c>
      <c r="G100" s="21">
        <f t="shared" si="6"/>
        <v>0.43099999999999999</v>
      </c>
      <c r="H100" s="21"/>
      <c r="I100" s="21"/>
      <c r="J100" s="21">
        <v>0.43099999999999999</v>
      </c>
      <c r="K100" s="21"/>
      <c r="L100" s="20" t="s">
        <v>31</v>
      </c>
      <c r="M100" s="20">
        <v>1</v>
      </c>
      <c r="N100" s="20">
        <v>5</v>
      </c>
      <c r="O100" s="17" t="s">
        <v>88</v>
      </c>
      <c r="P100" s="26"/>
      <c r="Q100" s="17" t="s">
        <v>367</v>
      </c>
    </row>
    <row r="101" spans="1:22" ht="67.5">
      <c r="A101" s="16">
        <f t="shared" si="5"/>
        <v>93</v>
      </c>
      <c r="B101" s="19" t="s">
        <v>370</v>
      </c>
      <c r="C101" s="20" t="s">
        <v>28</v>
      </c>
      <c r="D101" s="19" t="s">
        <v>371</v>
      </c>
      <c r="E101" s="29">
        <v>745073</v>
      </c>
      <c r="F101" s="16" t="s">
        <v>30</v>
      </c>
      <c r="G101" s="21">
        <f t="shared" si="6"/>
        <v>0.33500000000000002</v>
      </c>
      <c r="H101" s="21"/>
      <c r="I101" s="21"/>
      <c r="J101" s="21"/>
      <c r="K101" s="21">
        <v>0.33500000000000002</v>
      </c>
      <c r="L101" s="20" t="s">
        <v>31</v>
      </c>
      <c r="M101" s="20">
        <v>1</v>
      </c>
      <c r="N101" s="20">
        <v>4.5</v>
      </c>
      <c r="O101" s="20" t="s">
        <v>32</v>
      </c>
      <c r="P101" s="26"/>
      <c r="Q101" s="17" t="s">
        <v>367</v>
      </c>
      <c r="R101" s="3"/>
      <c r="S101" s="3"/>
    </row>
    <row r="102" spans="1:22" ht="67.5">
      <c r="A102" s="16">
        <f t="shared" si="5"/>
        <v>94</v>
      </c>
      <c r="B102" s="19" t="s">
        <v>372</v>
      </c>
      <c r="C102" s="20" t="s">
        <v>28</v>
      </c>
      <c r="D102" s="19" t="s">
        <v>373</v>
      </c>
      <c r="E102" s="20">
        <v>740864</v>
      </c>
      <c r="F102" s="16" t="s">
        <v>30</v>
      </c>
      <c r="G102" s="21">
        <f t="shared" si="6"/>
        <v>0.38900000000000001</v>
      </c>
      <c r="H102" s="21">
        <v>0.38900000000000001</v>
      </c>
      <c r="I102" s="21"/>
      <c r="J102" s="21"/>
      <c r="K102" s="21"/>
      <c r="L102" s="20" t="s">
        <v>31</v>
      </c>
      <c r="M102" s="20">
        <v>1</v>
      </c>
      <c r="N102" s="20">
        <v>5</v>
      </c>
      <c r="O102" s="17" t="s">
        <v>85</v>
      </c>
      <c r="P102" s="26"/>
      <c r="Q102" s="17" t="s">
        <v>367</v>
      </c>
      <c r="R102" s="3"/>
      <c r="S102" s="3"/>
    </row>
    <row r="103" spans="1:22" ht="189">
      <c r="A103" s="16">
        <f t="shared" si="5"/>
        <v>95</v>
      </c>
      <c r="B103" s="19" t="s">
        <v>374</v>
      </c>
      <c r="C103" s="19" t="s">
        <v>375</v>
      </c>
      <c r="D103" s="24" t="s">
        <v>376</v>
      </c>
      <c r="E103" s="20">
        <v>748166</v>
      </c>
      <c r="F103" s="20" t="s">
        <v>30</v>
      </c>
      <c r="G103" s="21">
        <f t="shared" si="6"/>
        <v>0.56099999999999994</v>
      </c>
      <c r="H103" s="21">
        <v>0.247</v>
      </c>
      <c r="I103" s="21"/>
      <c r="J103" s="21">
        <v>0.314</v>
      </c>
      <c r="K103" s="21"/>
      <c r="L103" s="20" t="s">
        <v>31</v>
      </c>
      <c r="M103" s="20">
        <v>1</v>
      </c>
      <c r="N103" s="23" t="s">
        <v>377</v>
      </c>
      <c r="O103" s="23" t="s">
        <v>378</v>
      </c>
      <c r="P103" s="26"/>
      <c r="Q103" s="17" t="s">
        <v>43</v>
      </c>
      <c r="R103" s="10"/>
      <c r="S103" s="3"/>
    </row>
    <row r="104" spans="1:22" ht="67.5">
      <c r="A104" s="16">
        <f t="shared" si="5"/>
        <v>96</v>
      </c>
      <c r="B104" s="19" t="s">
        <v>379</v>
      </c>
      <c r="C104" s="17" t="s">
        <v>380</v>
      </c>
      <c r="D104" s="24" t="s">
        <v>381</v>
      </c>
      <c r="E104" s="20">
        <v>745321</v>
      </c>
      <c r="F104" s="16" t="s">
        <v>30</v>
      </c>
      <c r="G104" s="21">
        <f t="shared" si="6"/>
        <v>0.128</v>
      </c>
      <c r="H104" s="21">
        <v>0.128</v>
      </c>
      <c r="I104" s="21"/>
      <c r="J104" s="21"/>
      <c r="K104" s="21"/>
      <c r="L104" s="20" t="s">
        <v>31</v>
      </c>
      <c r="M104" s="20">
        <v>1</v>
      </c>
      <c r="N104" s="20">
        <v>4.5</v>
      </c>
      <c r="O104" s="20" t="s">
        <v>32</v>
      </c>
      <c r="P104" s="26"/>
      <c r="Q104" s="17" t="s">
        <v>43</v>
      </c>
      <c r="R104" s="10"/>
      <c r="S104" s="3"/>
    </row>
    <row r="105" spans="1:22" ht="162">
      <c r="A105" s="16">
        <f t="shared" si="5"/>
        <v>97</v>
      </c>
      <c r="B105" s="19" t="s">
        <v>382</v>
      </c>
      <c r="C105" s="20" t="s">
        <v>28</v>
      </c>
      <c r="D105" s="24" t="s">
        <v>383</v>
      </c>
      <c r="E105" s="20">
        <v>750532</v>
      </c>
      <c r="F105" s="16" t="s">
        <v>30</v>
      </c>
      <c r="G105" s="21">
        <f t="shared" si="6"/>
        <v>0.51</v>
      </c>
      <c r="H105" s="21"/>
      <c r="I105" s="21"/>
      <c r="J105" s="21">
        <v>0.3</v>
      </c>
      <c r="K105" s="21">
        <v>0.21</v>
      </c>
      <c r="L105" s="20" t="s">
        <v>31</v>
      </c>
      <c r="M105" s="20">
        <v>1</v>
      </c>
      <c r="N105" s="20">
        <v>4</v>
      </c>
      <c r="O105" s="23" t="s">
        <v>384</v>
      </c>
      <c r="P105" s="26"/>
      <c r="Q105" s="17" t="s">
        <v>112</v>
      </c>
      <c r="R105" s="10"/>
      <c r="S105" s="10"/>
      <c r="T105" s="45"/>
      <c r="U105" s="45"/>
      <c r="V105" s="45"/>
    </row>
    <row r="106" spans="1:22" ht="67.5">
      <c r="A106" s="19">
        <f t="shared" si="5"/>
        <v>98</v>
      </c>
      <c r="B106" s="19" t="s">
        <v>385</v>
      </c>
      <c r="C106" s="17" t="s">
        <v>28</v>
      </c>
      <c r="D106" s="24" t="s">
        <v>386</v>
      </c>
      <c r="E106" s="20">
        <v>750547</v>
      </c>
      <c r="F106" s="16" t="s">
        <v>30</v>
      </c>
      <c r="G106" s="21">
        <f t="shared" si="6"/>
        <v>0.52400000000000002</v>
      </c>
      <c r="H106" s="21"/>
      <c r="I106" s="21"/>
      <c r="J106" s="21">
        <v>0.52400000000000002</v>
      </c>
      <c r="K106" s="21"/>
      <c r="L106" s="20" t="s">
        <v>31</v>
      </c>
      <c r="M106" s="20">
        <v>1</v>
      </c>
      <c r="N106" s="20">
        <v>4</v>
      </c>
      <c r="O106" s="17" t="s">
        <v>387</v>
      </c>
      <c r="P106" s="26"/>
      <c r="Q106" s="17" t="s">
        <v>112</v>
      </c>
      <c r="R106" s="3"/>
      <c r="S106" s="3"/>
    </row>
    <row r="107" spans="1:22" ht="67.5">
      <c r="A107" s="19">
        <f t="shared" si="5"/>
        <v>99</v>
      </c>
      <c r="B107" s="19" t="s">
        <v>388</v>
      </c>
      <c r="C107" s="17" t="s">
        <v>28</v>
      </c>
      <c r="D107" s="19" t="s">
        <v>389</v>
      </c>
      <c r="E107" s="20">
        <v>750548</v>
      </c>
      <c r="F107" s="16" t="s">
        <v>30</v>
      </c>
      <c r="G107" s="21">
        <f t="shared" si="6"/>
        <v>0.46600000000000003</v>
      </c>
      <c r="H107" s="21"/>
      <c r="I107" s="21"/>
      <c r="J107" s="21"/>
      <c r="K107" s="21">
        <v>0.46600000000000003</v>
      </c>
      <c r="L107" s="20" t="s">
        <v>31</v>
      </c>
      <c r="M107" s="20">
        <v>1</v>
      </c>
      <c r="N107" s="20">
        <v>4.5</v>
      </c>
      <c r="O107" s="20" t="s">
        <v>32</v>
      </c>
      <c r="P107" s="26"/>
      <c r="Q107" s="17" t="s">
        <v>112</v>
      </c>
      <c r="R107" s="3"/>
      <c r="S107" s="3"/>
    </row>
    <row r="108" spans="1:22" s="1" customFormat="1" ht="67.5">
      <c r="A108" s="19">
        <f t="shared" si="5"/>
        <v>100</v>
      </c>
      <c r="B108" s="19" t="s">
        <v>390</v>
      </c>
      <c r="C108" s="17" t="s">
        <v>28</v>
      </c>
      <c r="D108" s="19" t="s">
        <v>391</v>
      </c>
      <c r="E108" s="20">
        <v>750549</v>
      </c>
      <c r="F108" s="19" t="s">
        <v>30</v>
      </c>
      <c r="G108" s="21">
        <f t="shared" si="6"/>
        <v>0.29699999999999999</v>
      </c>
      <c r="H108" s="67"/>
      <c r="I108" s="67"/>
      <c r="J108" s="67"/>
      <c r="K108" s="67">
        <v>0.29699999999999999</v>
      </c>
      <c r="L108" s="20" t="s">
        <v>31</v>
      </c>
      <c r="M108" s="20">
        <v>1</v>
      </c>
      <c r="N108" s="20">
        <v>3.5</v>
      </c>
      <c r="O108" s="20" t="s">
        <v>32</v>
      </c>
      <c r="P108" s="27"/>
      <c r="Q108" s="17" t="s">
        <v>112</v>
      </c>
      <c r="R108" s="3"/>
      <c r="S108" s="3"/>
    </row>
    <row r="109" spans="1:22" s="1" customFormat="1" ht="67.5">
      <c r="A109" s="19">
        <f t="shared" si="5"/>
        <v>101</v>
      </c>
      <c r="B109" s="19" t="s">
        <v>392</v>
      </c>
      <c r="C109" s="17" t="s">
        <v>28</v>
      </c>
      <c r="D109" s="19" t="s">
        <v>393</v>
      </c>
      <c r="E109" s="20">
        <v>750550</v>
      </c>
      <c r="F109" s="19" t="s">
        <v>30</v>
      </c>
      <c r="G109" s="21">
        <f t="shared" si="6"/>
        <v>0.10299999999999999</v>
      </c>
      <c r="H109" s="67"/>
      <c r="I109" s="67"/>
      <c r="J109" s="67">
        <v>0.10299999999999999</v>
      </c>
      <c r="K109" s="67"/>
      <c r="L109" s="20" t="s">
        <v>31</v>
      </c>
      <c r="M109" s="20">
        <v>1</v>
      </c>
      <c r="N109" s="20">
        <v>4</v>
      </c>
      <c r="O109" s="17" t="s">
        <v>387</v>
      </c>
      <c r="P109" s="27"/>
      <c r="Q109" s="17" t="s">
        <v>112</v>
      </c>
      <c r="R109" s="3"/>
      <c r="S109" s="3"/>
    </row>
    <row r="110" spans="1:22" s="1" customFormat="1" ht="67.5">
      <c r="A110" s="19">
        <v>102</v>
      </c>
      <c r="B110" s="19" t="s">
        <v>394</v>
      </c>
      <c r="C110" s="17" t="s">
        <v>28</v>
      </c>
      <c r="D110" s="24" t="s">
        <v>395</v>
      </c>
      <c r="E110" s="20">
        <v>746398</v>
      </c>
      <c r="F110" s="19" t="s">
        <v>30</v>
      </c>
      <c r="G110" s="21">
        <f t="shared" si="6"/>
        <v>0.42399999999999999</v>
      </c>
      <c r="H110" s="67"/>
      <c r="I110" s="67"/>
      <c r="J110" s="67"/>
      <c r="K110" s="67">
        <v>0.42399999999999999</v>
      </c>
      <c r="L110" s="20" t="s">
        <v>31</v>
      </c>
      <c r="M110" s="20">
        <v>1</v>
      </c>
      <c r="N110" s="20">
        <v>4.5</v>
      </c>
      <c r="O110" s="20" t="s">
        <v>32</v>
      </c>
      <c r="P110" s="27"/>
      <c r="Q110" s="17" t="s">
        <v>112</v>
      </c>
      <c r="R110" s="3"/>
      <c r="S110" s="3"/>
    </row>
    <row r="111" spans="1:22" s="1" customFormat="1" ht="293.25">
      <c r="A111" s="19"/>
      <c r="B111" s="17" t="s">
        <v>396</v>
      </c>
      <c r="C111" s="17"/>
      <c r="D111" s="49" t="s">
        <v>397</v>
      </c>
      <c r="E111" s="20"/>
      <c r="F111" s="19" t="s">
        <v>398</v>
      </c>
      <c r="G111" s="21"/>
      <c r="H111" s="67"/>
      <c r="I111" s="67"/>
      <c r="J111" s="67"/>
      <c r="K111" s="67"/>
      <c r="L111" s="20"/>
      <c r="M111" s="20"/>
      <c r="N111" s="20"/>
      <c r="O111" s="20"/>
      <c r="P111" s="26">
        <v>1170</v>
      </c>
      <c r="Q111" s="17"/>
      <c r="R111" s="3"/>
      <c r="S111" s="3"/>
    </row>
    <row r="112" spans="1:22" s="1" customFormat="1" ht="220.15" customHeight="1">
      <c r="A112" s="19"/>
      <c r="B112" s="17" t="s">
        <v>396</v>
      </c>
      <c r="C112" s="17"/>
      <c r="D112" s="49" t="s">
        <v>399</v>
      </c>
      <c r="E112" s="20"/>
      <c r="F112" s="19" t="s">
        <v>398</v>
      </c>
      <c r="G112" s="21"/>
      <c r="H112" s="67"/>
      <c r="I112" s="67"/>
      <c r="J112" s="67"/>
      <c r="K112" s="67"/>
      <c r="L112" s="20"/>
      <c r="M112" s="20"/>
      <c r="N112" s="20"/>
      <c r="O112" s="20"/>
      <c r="P112" s="26">
        <f>2733-203+1020</f>
        <v>3550</v>
      </c>
      <c r="Q112" s="17"/>
      <c r="R112" s="3"/>
      <c r="S112" s="3"/>
    </row>
    <row r="113" spans="1:19">
      <c r="A113" s="50"/>
      <c r="B113" s="50"/>
      <c r="C113" s="50"/>
      <c r="D113" s="50"/>
      <c r="E113" s="50"/>
      <c r="F113" s="50"/>
      <c r="G113" s="51"/>
      <c r="H113" s="51"/>
      <c r="I113" s="51"/>
      <c r="J113" s="51"/>
      <c r="K113" s="51"/>
      <c r="L113" s="3"/>
      <c r="M113" s="51"/>
      <c r="N113" s="51"/>
      <c r="O113" s="51"/>
      <c r="P113" s="52"/>
      <c r="Q113" s="52"/>
      <c r="R113" s="3"/>
      <c r="S113" s="3"/>
    </row>
    <row r="114" spans="1:19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52"/>
      <c r="Q114" s="52"/>
      <c r="R114" s="3"/>
      <c r="S114" s="3"/>
    </row>
    <row r="115" spans="1:19">
      <c r="A115" s="55" t="s">
        <v>401</v>
      </c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3"/>
      <c r="S115" s="3"/>
    </row>
    <row r="116" spans="1:19" ht="1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52"/>
      <c r="Q116" s="52"/>
      <c r="R116" s="3"/>
      <c r="S116" s="3"/>
    </row>
    <row r="117" spans="1:19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52"/>
      <c r="Q117" s="52"/>
      <c r="R117" s="3"/>
      <c r="S117" s="3"/>
    </row>
    <row r="118" spans="1:19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52"/>
      <c r="Q118" s="52"/>
      <c r="R118" s="3"/>
      <c r="S118" s="3"/>
    </row>
    <row r="119" spans="1: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52"/>
      <c r="Q119" s="52"/>
      <c r="R119" s="3"/>
      <c r="S119" s="3"/>
    </row>
    <row r="120" spans="1:19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52"/>
      <c r="Q120" s="52"/>
      <c r="R120" s="3"/>
      <c r="S120" s="3"/>
    </row>
    <row r="121" spans="1:19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52"/>
      <c r="Q121" s="52"/>
      <c r="R121" s="3"/>
      <c r="S121" s="3"/>
    </row>
    <row r="122" spans="1:19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52"/>
      <c r="Q122" s="52"/>
      <c r="R122" s="3"/>
      <c r="S122" s="3"/>
    </row>
    <row r="123" spans="1:19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52"/>
      <c r="Q123" s="52"/>
      <c r="R123" s="3"/>
      <c r="S123" s="3"/>
    </row>
    <row r="124" spans="1:19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52"/>
      <c r="Q124" s="52"/>
      <c r="R124" s="3"/>
      <c r="S124" s="3"/>
    </row>
    <row r="125" spans="1:19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52"/>
      <c r="Q125" s="52"/>
      <c r="R125" s="3"/>
      <c r="S125" s="3"/>
    </row>
    <row r="126" spans="1:19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52"/>
      <c r="Q126" s="52"/>
      <c r="R126" s="3"/>
      <c r="S126" s="3"/>
    </row>
    <row r="127" spans="1:19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52"/>
      <c r="Q127" s="52"/>
      <c r="R127" s="3"/>
      <c r="S127" s="3"/>
    </row>
    <row r="128" spans="1:19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53"/>
      <c r="Q128" s="53"/>
      <c r="R128" s="3"/>
      <c r="S128" s="3"/>
    </row>
    <row r="129" spans="1:1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53"/>
      <c r="Q129" s="53"/>
      <c r="R129" s="3"/>
      <c r="S129" s="3"/>
    </row>
    <row r="130" spans="1:19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53"/>
      <c r="Q130" s="53"/>
      <c r="R130" s="3"/>
      <c r="S130" s="3"/>
    </row>
    <row r="131" spans="1:19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53"/>
      <c r="Q131" s="53"/>
      <c r="R131" s="3"/>
      <c r="S131" s="3"/>
    </row>
    <row r="132" spans="1:19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53"/>
      <c r="Q132" s="53"/>
      <c r="R132" s="3"/>
      <c r="S132" s="3"/>
    </row>
    <row r="133" spans="1:19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53"/>
      <c r="Q133" s="53"/>
      <c r="R133" s="3"/>
      <c r="S133" s="3"/>
    </row>
    <row r="134" spans="1:19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53"/>
      <c r="Q134" s="53"/>
      <c r="R134" s="3"/>
      <c r="S134" s="3"/>
    </row>
    <row r="135" spans="1:19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53"/>
      <c r="Q135" s="53"/>
      <c r="R135" s="3"/>
      <c r="S135" s="3"/>
    </row>
    <row r="136" spans="1:19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53"/>
      <c r="Q136" s="53"/>
      <c r="R136" s="3"/>
      <c r="S136" s="3"/>
    </row>
    <row r="137" spans="1:19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53"/>
      <c r="Q137" s="53"/>
      <c r="R137" s="3"/>
      <c r="S137" s="3"/>
    </row>
    <row r="138" spans="1:19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53"/>
      <c r="Q138" s="53"/>
      <c r="R138" s="3"/>
      <c r="S138" s="3"/>
    </row>
    <row r="139" spans="1:1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53"/>
      <c r="Q139" s="53"/>
      <c r="R139" s="3"/>
      <c r="S139" s="3"/>
    </row>
    <row r="140" spans="1:19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53"/>
      <c r="Q140" s="53"/>
      <c r="R140" s="3"/>
      <c r="S140" s="3"/>
    </row>
    <row r="141" spans="1:19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53"/>
      <c r="Q141" s="53"/>
      <c r="R141" s="3"/>
      <c r="S141" s="3"/>
    </row>
    <row r="142" spans="1:19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53"/>
      <c r="Q142" s="53"/>
      <c r="R142" s="3"/>
      <c r="S142" s="3"/>
    </row>
    <row r="143" spans="1:19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53"/>
      <c r="Q143" s="53"/>
      <c r="R143" s="3"/>
      <c r="S143" s="3"/>
    </row>
    <row r="144" spans="1:19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53"/>
      <c r="Q144" s="53"/>
      <c r="R144" s="3"/>
      <c r="S144" s="3"/>
    </row>
    <row r="145" spans="1:19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53"/>
      <c r="Q145" s="53"/>
      <c r="R145" s="3"/>
      <c r="S145" s="3"/>
    </row>
    <row r="146" spans="1:19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53"/>
      <c r="Q146" s="53"/>
      <c r="R146" s="3"/>
      <c r="S146" s="3"/>
    </row>
    <row r="147" spans="1:19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53"/>
      <c r="Q147" s="53"/>
      <c r="R147" s="3"/>
      <c r="S147" s="3"/>
    </row>
    <row r="148" spans="1:19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53"/>
      <c r="Q148" s="53"/>
      <c r="R148" s="3"/>
      <c r="S148" s="3"/>
    </row>
    <row r="149" spans="1:1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53"/>
      <c r="Q149" s="53"/>
      <c r="R149" s="3"/>
      <c r="S149" s="3"/>
    </row>
    <row r="150" spans="1:19" ht="15.7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2"/>
      <c r="N150" s="2"/>
      <c r="O150" s="2"/>
      <c r="P150" s="53"/>
      <c r="Q150" s="53"/>
      <c r="R150" s="3"/>
      <c r="S150" s="3"/>
    </row>
    <row r="151" spans="1:19" ht="15.7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2"/>
      <c r="N151" s="2"/>
      <c r="O151" s="2"/>
      <c r="P151" s="53"/>
      <c r="Q151" s="53"/>
      <c r="R151" s="3"/>
      <c r="S151" s="3"/>
    </row>
    <row r="152" spans="1:19" ht="15.7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2"/>
      <c r="M152" s="2"/>
      <c r="N152" s="2"/>
      <c r="O152" s="2"/>
      <c r="P152" s="3"/>
      <c r="Q152" s="3"/>
      <c r="R152" s="3"/>
      <c r="S152" s="3"/>
    </row>
    <row r="153" spans="1:19" ht="15.7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2"/>
      <c r="M153" s="2"/>
      <c r="N153" s="2"/>
      <c r="O153" s="2"/>
      <c r="P153" s="3"/>
      <c r="Q153" s="3"/>
      <c r="R153" s="3"/>
      <c r="S153" s="3"/>
    </row>
    <row r="154" spans="1:19" ht="15.7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2"/>
      <c r="M154" s="2"/>
      <c r="N154" s="2"/>
      <c r="O154" s="2"/>
      <c r="P154" s="3"/>
      <c r="Q154" s="3"/>
      <c r="R154" s="3"/>
      <c r="S154" s="3"/>
    </row>
    <row r="155" spans="1:19" ht="15.7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2"/>
      <c r="M155" s="2"/>
      <c r="N155" s="2"/>
      <c r="O155" s="2"/>
      <c r="P155" s="3"/>
      <c r="Q155" s="3"/>
      <c r="R155" s="3"/>
      <c r="S155" s="3"/>
    </row>
    <row r="156" spans="1:19" ht="15.7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2"/>
      <c r="M156" s="2"/>
      <c r="N156" s="2"/>
      <c r="O156" s="2"/>
      <c r="P156" s="3"/>
      <c r="Q156" s="3"/>
      <c r="R156" s="3"/>
      <c r="S156" s="3"/>
    </row>
    <row r="157" spans="1:19" ht="15.7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2"/>
      <c r="M157" s="2"/>
      <c r="N157" s="2"/>
      <c r="O157" s="2"/>
      <c r="P157" s="3"/>
      <c r="Q157" s="3"/>
      <c r="R157" s="3"/>
      <c r="S157" s="3"/>
    </row>
    <row r="158" spans="1:19" ht="15.7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2"/>
      <c r="M158" s="2"/>
      <c r="N158" s="2"/>
      <c r="O158" s="2"/>
      <c r="P158" s="3"/>
      <c r="Q158" s="3"/>
      <c r="R158" s="3"/>
      <c r="S158" s="3"/>
    </row>
    <row r="159" spans="1:19" ht="15.7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2"/>
      <c r="M159" s="2"/>
      <c r="N159" s="2"/>
      <c r="O159" s="2"/>
      <c r="P159" s="3"/>
      <c r="Q159" s="3"/>
      <c r="R159" s="3"/>
      <c r="S159" s="3"/>
    </row>
    <row r="160" spans="1:19" ht="15.7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2"/>
      <c r="M160" s="2"/>
      <c r="N160" s="2"/>
      <c r="O160" s="2"/>
      <c r="P160" s="3"/>
      <c r="Q160" s="3"/>
      <c r="R160" s="3"/>
      <c r="S160" s="3"/>
    </row>
    <row r="161" spans="1:19" ht="15.7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2"/>
      <c r="M161" s="2"/>
      <c r="N161" s="2"/>
      <c r="O161" s="2"/>
      <c r="P161" s="3"/>
      <c r="Q161" s="3"/>
      <c r="R161" s="3"/>
      <c r="S161" s="3"/>
    </row>
    <row r="162" spans="1:19" ht="15.7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2"/>
      <c r="M162" s="2"/>
      <c r="N162" s="2"/>
      <c r="O162" s="2"/>
      <c r="P162" s="3"/>
      <c r="Q162" s="3"/>
      <c r="R162" s="3"/>
      <c r="S162" s="3"/>
    </row>
    <row r="163" spans="1:19" ht="15.7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2"/>
      <c r="M163" s="2"/>
      <c r="N163" s="2"/>
      <c r="O163" s="2"/>
      <c r="P163" s="3"/>
      <c r="Q163" s="3"/>
      <c r="R163" s="3"/>
      <c r="S163" s="3"/>
    </row>
    <row r="164" spans="1:19" ht="15.7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2"/>
      <c r="M164" s="2"/>
      <c r="N164" s="2"/>
      <c r="O164" s="2"/>
      <c r="P164" s="3"/>
      <c r="Q164" s="3"/>
      <c r="R164" s="3"/>
      <c r="S164" s="3"/>
    </row>
    <row r="165" spans="1:19" ht="15.7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2"/>
      <c r="M165" s="2"/>
      <c r="N165" s="2"/>
      <c r="O165" s="2"/>
      <c r="P165" s="3"/>
      <c r="Q165" s="3"/>
      <c r="R165" s="3"/>
      <c r="S165" s="3"/>
    </row>
    <row r="166" spans="1:19" ht="15.7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2"/>
      <c r="M166" s="2"/>
      <c r="N166" s="2"/>
      <c r="O166" s="2"/>
      <c r="P166" s="3"/>
      <c r="Q166" s="3"/>
      <c r="R166" s="3"/>
      <c r="S166" s="3"/>
    </row>
    <row r="167" spans="1:19" ht="15.7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2"/>
      <c r="M167" s="2"/>
      <c r="N167" s="2"/>
      <c r="O167" s="2"/>
      <c r="P167" s="3"/>
      <c r="Q167" s="3"/>
      <c r="R167" s="3"/>
      <c r="S167" s="3"/>
    </row>
    <row r="168" spans="1:19" ht="15.7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2"/>
      <c r="M168" s="2"/>
      <c r="N168" s="2"/>
      <c r="O168" s="2"/>
      <c r="P168" s="3"/>
      <c r="Q168" s="3"/>
      <c r="R168" s="3"/>
      <c r="S168" s="3"/>
    </row>
    <row r="169" spans="1:19" ht="15.7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2"/>
      <c r="M169" s="2"/>
      <c r="N169" s="2"/>
      <c r="O169" s="2"/>
      <c r="P169" s="3"/>
      <c r="Q169" s="3"/>
      <c r="R169" s="3"/>
      <c r="S169" s="3"/>
    </row>
    <row r="170" spans="1:19" ht="15.7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2"/>
      <c r="M170" s="2"/>
      <c r="N170" s="2"/>
      <c r="O170" s="2"/>
      <c r="P170" s="3"/>
      <c r="Q170" s="3"/>
      <c r="R170" s="3"/>
      <c r="S170" s="3"/>
    </row>
    <row r="171" spans="1:19" ht="15.7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2"/>
      <c r="M171" s="2"/>
      <c r="N171" s="2"/>
      <c r="O171" s="2"/>
      <c r="P171" s="3"/>
      <c r="Q171" s="3"/>
      <c r="R171" s="3"/>
      <c r="S171" s="3"/>
    </row>
    <row r="172" spans="1:19" ht="15.7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2"/>
      <c r="M172" s="2"/>
      <c r="N172" s="2"/>
      <c r="O172" s="2"/>
      <c r="P172" s="3"/>
      <c r="Q172" s="3"/>
      <c r="R172" s="3"/>
      <c r="S172" s="3"/>
    </row>
    <row r="173" spans="1:19" ht="15.7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2"/>
      <c r="M173" s="2"/>
      <c r="N173" s="2"/>
      <c r="O173" s="2"/>
      <c r="P173" s="3"/>
      <c r="Q173" s="3"/>
      <c r="R173" s="3"/>
      <c r="S173" s="3"/>
    </row>
    <row r="174" spans="1:19" ht="15.7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2"/>
      <c r="M174" s="2"/>
      <c r="N174" s="2"/>
      <c r="O174" s="2"/>
      <c r="P174" s="3"/>
      <c r="Q174" s="3"/>
      <c r="R174" s="3"/>
      <c r="S174" s="3"/>
    </row>
    <row r="175" spans="1:19" ht="15.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2"/>
      <c r="M175" s="2"/>
      <c r="N175" s="2"/>
      <c r="O175" s="2"/>
      <c r="P175" s="3"/>
      <c r="Q175" s="3"/>
      <c r="R175" s="3"/>
      <c r="S175" s="3"/>
    </row>
    <row r="176" spans="1:19" ht="15.7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2"/>
      <c r="M176" s="2"/>
      <c r="N176" s="2"/>
      <c r="O176" s="2"/>
      <c r="P176" s="3"/>
      <c r="Q176" s="3"/>
      <c r="R176" s="3"/>
      <c r="S176" s="3"/>
    </row>
    <row r="177" spans="1:19" ht="15.7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2"/>
      <c r="M177" s="2"/>
      <c r="N177" s="2"/>
      <c r="O177" s="2"/>
      <c r="P177" s="3"/>
      <c r="Q177" s="3"/>
      <c r="R177" s="3"/>
      <c r="S177" s="3"/>
    </row>
    <row r="178" spans="1:19" ht="15.7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2"/>
      <c r="M178" s="2"/>
      <c r="N178" s="2"/>
      <c r="O178" s="2"/>
      <c r="P178" s="3"/>
      <c r="Q178" s="3"/>
      <c r="R178" s="3"/>
      <c r="S178" s="3"/>
    </row>
    <row r="179" spans="1:19" ht="15.7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2"/>
      <c r="M179" s="2"/>
      <c r="N179" s="2"/>
      <c r="O179" s="2"/>
      <c r="P179" s="3"/>
      <c r="Q179" s="3"/>
      <c r="R179" s="3"/>
      <c r="S179" s="3"/>
    </row>
    <row r="180" spans="1:19" ht="15.7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2"/>
      <c r="M180" s="2"/>
      <c r="N180" s="2"/>
      <c r="O180" s="2"/>
      <c r="P180" s="3"/>
      <c r="Q180" s="3"/>
      <c r="R180" s="3"/>
      <c r="S180" s="3"/>
    </row>
    <row r="181" spans="1:19" ht="15.7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2"/>
      <c r="M181" s="2"/>
      <c r="N181" s="2"/>
      <c r="O181" s="2"/>
      <c r="P181" s="3"/>
      <c r="Q181" s="3"/>
      <c r="R181" s="3"/>
      <c r="S181" s="3"/>
    </row>
    <row r="182" spans="1:19" ht="15.7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2"/>
      <c r="M182" s="2"/>
      <c r="N182" s="2"/>
      <c r="O182" s="2"/>
      <c r="P182" s="3"/>
      <c r="Q182" s="3"/>
      <c r="R182" s="3"/>
      <c r="S182" s="3"/>
    </row>
    <row r="183" spans="1:19" ht="15.7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2"/>
      <c r="M183" s="2"/>
      <c r="N183" s="2"/>
      <c r="O183" s="2"/>
      <c r="P183" s="3"/>
      <c r="Q183" s="3"/>
      <c r="R183" s="3"/>
      <c r="S183" s="3"/>
    </row>
    <row r="184" spans="1:19" ht="15.7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2"/>
      <c r="M184" s="2"/>
      <c r="N184" s="2"/>
      <c r="O184" s="2"/>
      <c r="P184" s="3"/>
      <c r="Q184" s="3"/>
      <c r="R184" s="3"/>
      <c r="S184" s="3"/>
    </row>
    <row r="185" spans="1:19" ht="15.7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2"/>
      <c r="M185" s="2"/>
      <c r="N185" s="2"/>
      <c r="O185" s="2"/>
      <c r="P185" s="3"/>
      <c r="Q185" s="3"/>
      <c r="R185" s="3"/>
      <c r="S185" s="3"/>
    </row>
    <row r="186" spans="1:19" ht="15.7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2"/>
      <c r="M186" s="2"/>
      <c r="N186" s="2"/>
      <c r="O186" s="2"/>
      <c r="P186" s="3"/>
      <c r="Q186" s="3"/>
      <c r="R186" s="3"/>
      <c r="S186" s="3"/>
    </row>
    <row r="187" spans="1:19" ht="15.7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2"/>
      <c r="M187" s="2"/>
      <c r="N187" s="2"/>
      <c r="O187" s="2"/>
      <c r="P187" s="3"/>
      <c r="Q187" s="3"/>
      <c r="R187" s="3"/>
      <c r="S187" s="3"/>
    </row>
    <row r="188" spans="1:19" ht="15.7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2"/>
      <c r="M188" s="2"/>
      <c r="N188" s="2"/>
      <c r="O188" s="2"/>
      <c r="P188" s="3"/>
      <c r="Q188" s="3"/>
      <c r="R188" s="3"/>
      <c r="S188" s="3"/>
    </row>
    <row r="189" spans="1:19" ht="15.7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2"/>
      <c r="M189" s="2"/>
      <c r="N189" s="2"/>
      <c r="O189" s="2"/>
      <c r="P189" s="3"/>
      <c r="Q189" s="3"/>
      <c r="R189" s="3"/>
      <c r="S189" s="3"/>
    </row>
    <row r="190" spans="1:19" ht="15.7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2"/>
      <c r="M190" s="2"/>
      <c r="N190" s="2"/>
      <c r="O190" s="2"/>
      <c r="P190" s="3"/>
      <c r="Q190" s="3"/>
      <c r="R190" s="3"/>
      <c r="S190" s="3"/>
    </row>
    <row r="191" spans="1:19" ht="15.7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2"/>
      <c r="M191" s="2"/>
      <c r="N191" s="2"/>
      <c r="O191" s="2"/>
      <c r="P191" s="3"/>
      <c r="Q191" s="3"/>
      <c r="R191" s="3"/>
      <c r="S191" s="3"/>
    </row>
    <row r="192" spans="1:19" ht="15.7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2"/>
      <c r="M192" s="2"/>
      <c r="N192" s="2"/>
      <c r="O192" s="2"/>
      <c r="P192" s="3"/>
      <c r="Q192" s="3"/>
      <c r="R192" s="3"/>
      <c r="S192" s="3"/>
    </row>
    <row r="193" spans="1:19" ht="15.7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2"/>
      <c r="M193" s="2"/>
      <c r="N193" s="2"/>
      <c r="O193" s="2"/>
      <c r="P193" s="3"/>
      <c r="Q193" s="3"/>
      <c r="R193" s="3"/>
      <c r="S193" s="3"/>
    </row>
    <row r="194" spans="1:19" ht="15.7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2"/>
      <c r="M194" s="2"/>
      <c r="N194" s="2"/>
      <c r="O194" s="2"/>
      <c r="P194" s="3"/>
      <c r="Q194" s="3"/>
      <c r="R194" s="3"/>
      <c r="S194" s="3"/>
    </row>
    <row r="195" spans="1:19" ht="15.7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2"/>
      <c r="M195" s="2"/>
      <c r="N195" s="2"/>
      <c r="O195" s="2"/>
      <c r="P195" s="3"/>
      <c r="Q195" s="3"/>
      <c r="R195" s="3"/>
      <c r="S195" s="3"/>
    </row>
    <row r="196" spans="1:19" ht="15.7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2"/>
      <c r="M196" s="2"/>
      <c r="N196" s="2"/>
      <c r="O196" s="2"/>
      <c r="P196" s="3"/>
      <c r="Q196" s="3"/>
      <c r="R196" s="3"/>
      <c r="S196" s="3"/>
    </row>
    <row r="197" spans="1:19" ht="15.7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2"/>
      <c r="M197" s="2"/>
      <c r="N197" s="2"/>
      <c r="O197" s="2"/>
      <c r="P197" s="3"/>
      <c r="Q197" s="3"/>
      <c r="R197" s="3"/>
      <c r="S197" s="3"/>
    </row>
    <row r="198" spans="1:19" ht="15.7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2"/>
      <c r="M198" s="2"/>
      <c r="N198" s="2"/>
      <c r="O198" s="2"/>
      <c r="P198" s="3"/>
      <c r="Q198" s="3"/>
      <c r="R198" s="3"/>
      <c r="S198" s="3"/>
    </row>
    <row r="199" spans="1:19" ht="15.7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2"/>
      <c r="M199" s="2"/>
      <c r="N199" s="2"/>
      <c r="O199" s="2"/>
      <c r="P199" s="3"/>
      <c r="Q199" s="3"/>
      <c r="R199" s="3"/>
      <c r="S199" s="3"/>
    </row>
    <row r="200" spans="1:19" ht="15.7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2"/>
      <c r="M200" s="2"/>
      <c r="N200" s="2"/>
      <c r="O200" s="2"/>
      <c r="P200" s="3"/>
      <c r="Q200" s="3"/>
      <c r="R200" s="3"/>
      <c r="S200" s="3"/>
    </row>
    <row r="201" spans="1:19" ht="15.7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2"/>
      <c r="M201" s="2"/>
      <c r="N201" s="2"/>
      <c r="O201" s="2"/>
      <c r="P201" s="3"/>
      <c r="Q201" s="3"/>
      <c r="R201" s="3"/>
      <c r="S201" s="3"/>
    </row>
    <row r="202" spans="1:19" ht="15.7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2"/>
      <c r="M202" s="2"/>
      <c r="N202" s="2"/>
      <c r="O202" s="2"/>
      <c r="P202" s="3"/>
      <c r="Q202" s="3"/>
      <c r="R202" s="3"/>
      <c r="S202" s="3"/>
    </row>
    <row r="203" spans="1:19" ht="15.7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2"/>
      <c r="M203" s="2"/>
      <c r="N203" s="2"/>
      <c r="O203" s="2"/>
      <c r="P203" s="3"/>
      <c r="Q203" s="3"/>
      <c r="R203" s="3"/>
      <c r="S203" s="3"/>
    </row>
    <row r="204" spans="1:19" ht="15.7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2"/>
      <c r="M204" s="2"/>
      <c r="N204" s="2"/>
      <c r="O204" s="2"/>
      <c r="P204" s="3"/>
      <c r="Q204" s="3"/>
      <c r="R204" s="3"/>
      <c r="S204" s="3"/>
    </row>
    <row r="205" spans="1:19" ht="15.7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2"/>
      <c r="M205" s="2"/>
      <c r="N205" s="2"/>
      <c r="O205" s="2"/>
      <c r="P205" s="3"/>
      <c r="Q205" s="3"/>
      <c r="R205" s="3"/>
      <c r="S205" s="3"/>
    </row>
    <row r="206" spans="1:19" ht="15.7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2"/>
      <c r="M206" s="2"/>
      <c r="N206" s="2"/>
      <c r="O206" s="2"/>
      <c r="P206" s="3"/>
      <c r="Q206" s="3"/>
      <c r="R206" s="3"/>
      <c r="S206" s="3"/>
    </row>
    <row r="207" spans="1:19" ht="15.7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2"/>
      <c r="M207" s="2"/>
      <c r="N207" s="2"/>
      <c r="O207" s="2"/>
      <c r="P207" s="3"/>
      <c r="Q207" s="3"/>
      <c r="R207" s="3"/>
      <c r="S207" s="3"/>
    </row>
    <row r="208" spans="1:19" ht="15.7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2"/>
      <c r="M208" s="2"/>
      <c r="N208" s="2"/>
      <c r="O208" s="2"/>
      <c r="P208" s="3"/>
      <c r="Q208" s="3"/>
      <c r="R208" s="3"/>
      <c r="S208" s="3"/>
    </row>
    <row r="209" spans="1:19" ht="15.7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2"/>
      <c r="M209" s="2"/>
      <c r="N209" s="2"/>
      <c r="O209" s="2"/>
      <c r="P209" s="3"/>
      <c r="Q209" s="3"/>
      <c r="R209" s="3"/>
      <c r="S209" s="3"/>
    </row>
    <row r="210" spans="1:19" ht="15.7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2"/>
      <c r="M210" s="2"/>
      <c r="N210" s="2"/>
      <c r="O210" s="2"/>
      <c r="P210" s="3"/>
      <c r="Q210" s="3"/>
      <c r="R210" s="3"/>
      <c r="S210" s="3"/>
    </row>
    <row r="211" spans="1:19" ht="15.7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2"/>
      <c r="M211" s="2"/>
      <c r="N211" s="2"/>
      <c r="O211" s="2"/>
      <c r="P211" s="3"/>
      <c r="Q211" s="3"/>
      <c r="R211" s="3"/>
      <c r="S211" s="3"/>
    </row>
    <row r="212" spans="1:19" ht="15.7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2"/>
      <c r="M212" s="2"/>
      <c r="N212" s="2"/>
      <c r="O212" s="2"/>
      <c r="P212" s="3"/>
      <c r="Q212" s="3"/>
      <c r="R212" s="3"/>
      <c r="S212" s="3"/>
    </row>
    <row r="213" spans="1:19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1:19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1:19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1:19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217" spans="1:19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</row>
    <row r="218" spans="1:19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</row>
    <row r="219" spans="1: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</row>
    <row r="220" spans="1:19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</row>
    <row r="221" spans="1:19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</row>
    <row r="222" spans="1:19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</row>
    <row r="223" spans="1:19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</row>
    <row r="224" spans="1:19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</row>
    <row r="225" spans="1:19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</row>
    <row r="226" spans="1:19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</row>
    <row r="227" spans="1:19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</row>
    <row r="228" spans="1:19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</row>
    <row r="229" spans="1:1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</row>
    <row r="230" spans="1:19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</row>
    <row r="231" spans="1:19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</row>
    <row r="232" spans="1:19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</row>
    <row r="233" spans="1:19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</row>
    <row r="234" spans="1:19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</row>
    <row r="235" spans="1:19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</row>
    <row r="236" spans="1:19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</row>
    <row r="237" spans="1:19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</row>
    <row r="238" spans="1:19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</row>
    <row r="239" spans="1:1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</row>
    <row r="240" spans="1:19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</row>
    <row r="241" spans="1:19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</row>
    <row r="242" spans="1:19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pans="1:19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pans="1:19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</row>
    <row r="245" spans="1:19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pans="1:19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</row>
    <row r="247" spans="1:19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pans="1:19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</row>
    <row r="249" spans="1:1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pans="1:19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</row>
    <row r="251" spans="1:19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</row>
    <row r="252" spans="1:19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</row>
    <row r="253" spans="1:19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</row>
    <row r="254" spans="1:19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</row>
    <row r="255" spans="1:19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</row>
    <row r="256" spans="1:19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</row>
    <row r="257" spans="1:19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</row>
    <row r="258" spans="1:19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</row>
    <row r="259" spans="1:1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pans="1:19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</row>
    <row r="261" spans="1:19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</row>
    <row r="262" spans="1:19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</row>
    <row r="263" spans="1:19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</row>
    <row r="264" spans="1:19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</row>
    <row r="265" spans="1:19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</row>
    <row r="266" spans="1:19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</row>
    <row r="267" spans="1:19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</row>
    <row r="268" spans="1:19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</row>
    <row r="269" spans="1:1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</row>
    <row r="270" spans="1:19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</row>
    <row r="271" spans="1:19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</row>
    <row r="272" spans="1:19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</row>
    <row r="273" spans="1:19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</row>
    <row r="274" spans="1:19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</row>
    <row r="275" spans="1:19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</row>
    <row r="276" spans="1:19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</row>
    <row r="277" spans="1:19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</row>
    <row r="278" spans="1:19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</row>
  </sheetData>
  <mergeCells count="23">
    <mergeCell ref="A1:Q1"/>
    <mergeCell ref="A7:F7"/>
    <mergeCell ref="A48:A49"/>
    <mergeCell ref="D48:D49"/>
    <mergeCell ref="E48:E49"/>
    <mergeCell ref="P48:P49"/>
    <mergeCell ref="A2:O2"/>
    <mergeCell ref="A3:O3"/>
    <mergeCell ref="A4:A5"/>
    <mergeCell ref="B4:B5"/>
    <mergeCell ref="C4:C5"/>
    <mergeCell ref="D4:D5"/>
    <mergeCell ref="E4:E5"/>
    <mergeCell ref="F4:F5"/>
    <mergeCell ref="G4:K4"/>
    <mergeCell ref="Q4:Q5"/>
    <mergeCell ref="A115:Q115"/>
    <mergeCell ref="L4:L5"/>
    <mergeCell ref="M4:M5"/>
    <mergeCell ref="N4:N5"/>
    <mergeCell ref="O4:O5"/>
    <mergeCell ref="P4:P5"/>
    <mergeCell ref="E82:E83"/>
  </mergeCells>
  <pageMargins left="0.35416666666666702" right="0.196527777777778" top="0.59027777777777801" bottom="0.39374999999999999" header="0.511811023622047" footer="0.511811023622047"/>
  <pageSetup paperSize="9" scale="73" orientation="portrait" horizontalDpi="300" verticalDpi="300" r:id="rId1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3798</TotalTime>
  <Application>LibreOffice/24.2.5.2$Windows_X86_64 LibreOffice_project/bffef4ea93e59bebbeaf7f431bb02b1a39ee8a59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Оформленные дороги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Екатерина</cp:lastModifiedBy>
  <cp:revision>205</cp:revision>
  <cp:lastPrinted>2025-12-09T10:20:13Z</cp:lastPrinted>
  <dcterms:created xsi:type="dcterms:W3CDTF">2006-09-16T00:00:00Z</dcterms:created>
  <dcterms:modified xsi:type="dcterms:W3CDTF">2025-12-09T10:34:54Z</dcterms:modified>
  <dc:language>ru-RU</dc:language>
</cp:coreProperties>
</file>