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85" windowWidth="14805" windowHeight="6930" tabRatio="937" firstSheet="4" activeTab="22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Информатика и ИКТ" sheetId="8" r:id="rId5"/>
    <sheet name="Физика" sheetId="9" r:id="rId6"/>
    <sheet name="Химия" sheetId="10" r:id="rId7"/>
    <sheet name="Биология" sheetId="11" r:id="rId8"/>
    <sheet name="Экология" sheetId="12" r:id="rId9"/>
    <sheet name="География" sheetId="13" r:id="rId10"/>
    <sheet name="Астрономия" sheetId="14" r:id="rId11"/>
    <sheet name="Литература" sheetId="15" r:id="rId12"/>
    <sheet name="История" sheetId="16" r:id="rId13"/>
    <sheet name="Обществознание" sheetId="17" r:id="rId14"/>
    <sheet name="Экономика" sheetId="18" r:id="rId15"/>
    <sheet name="Право" sheetId="19" r:id="rId16"/>
    <sheet name="МХК" sheetId="20" r:id="rId17"/>
    <sheet name="Физическая культура" sheetId="21" r:id="rId18"/>
    <sheet name="Труд (технология)" sheetId="22" r:id="rId19"/>
    <sheet name="ОБЗР" sheetId="23" r:id="rId20"/>
    <sheet name="СВОД" sheetId="24" r:id="rId21"/>
    <sheet name="Участия" sheetId="25" r:id="rId22"/>
    <sheet name="% участников" sheetId="29" r:id="rId23"/>
    <sheet name="Лист3" sheetId="30" r:id="rId24"/>
  </sheets>
  <calcPr calcId="124519"/>
</workbook>
</file>

<file path=xl/calcChain.xml><?xml version="1.0" encoding="utf-8"?>
<calcChain xmlns="http://schemas.openxmlformats.org/spreadsheetml/2006/main">
  <c r="E4" i="29"/>
  <c r="F4" s="1"/>
  <c r="B4" i="24"/>
  <c r="I4"/>
  <c r="F4"/>
  <c r="Z4" l="1"/>
  <c r="AB4" s="1"/>
  <c r="H4"/>
  <c r="AP4" i="4" l="1"/>
  <c r="AP4" i="28"/>
  <c r="AP5" l="1"/>
  <c r="AO4" i="4"/>
  <c r="AO4" i="28"/>
  <c r="Z3" i="25"/>
  <c r="AN4" i="23"/>
  <c r="AM4"/>
  <c r="AL4"/>
  <c r="AK4"/>
  <c r="AN4" i="22"/>
  <c r="AM4"/>
  <c r="AL4"/>
  <c r="AK4"/>
  <c r="AN4" i="21"/>
  <c r="AM4"/>
  <c r="AL4"/>
  <c r="AK4"/>
  <c r="AN4" i="20"/>
  <c r="AM4"/>
  <c r="AL4"/>
  <c r="AK4"/>
  <c r="AN4" i="19"/>
  <c r="AM4"/>
  <c r="AL4"/>
  <c r="AK4"/>
  <c r="AN4" i="18"/>
  <c r="AM4"/>
  <c r="AL4"/>
  <c r="AK4"/>
  <c r="AN4" i="17"/>
  <c r="AM4"/>
  <c r="AL4"/>
  <c r="AK4"/>
  <c r="AN4" i="16"/>
  <c r="AM4"/>
  <c r="AL4"/>
  <c r="AK4"/>
  <c r="AN4" i="15"/>
  <c r="AM4"/>
  <c r="AL4"/>
  <c r="AK4"/>
  <c r="AN4" i="14"/>
  <c r="AM4"/>
  <c r="AL4"/>
  <c r="AK4"/>
  <c r="AN4" i="13"/>
  <c r="AM4"/>
  <c r="AL4"/>
  <c r="AK4"/>
  <c r="AN4" i="12"/>
  <c r="AM4"/>
  <c r="AL4"/>
  <c r="AK4"/>
  <c r="AN4" i="11"/>
  <c r="AM4"/>
  <c r="AL4"/>
  <c r="AK4"/>
  <c r="AN4" i="10"/>
  <c r="AM4"/>
  <c r="AL4"/>
  <c r="AK4"/>
  <c r="AN4" i="9"/>
  <c r="AM4"/>
  <c r="AL4"/>
  <c r="AK4"/>
  <c r="AN4" i="8"/>
  <c r="AM4"/>
  <c r="AL4"/>
  <c r="AK4"/>
  <c r="AN4" i="3"/>
  <c r="AM4"/>
  <c r="AL4"/>
  <c r="AK4"/>
  <c r="AL4" i="2"/>
  <c r="AM4"/>
  <c r="AN4"/>
  <c r="AK4"/>
  <c r="AR4" i="4"/>
  <c r="AQ4"/>
  <c r="AQ4" i="28"/>
  <c r="AR4"/>
</calcChain>
</file>

<file path=xl/sharedStrings.xml><?xml version="1.0" encoding="utf-8"?>
<sst xmlns="http://schemas.openxmlformats.org/spreadsheetml/2006/main" count="1168" uniqueCount="116">
  <si>
    <t>Район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</si>
  <si>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</si>
  <si>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</si>
  <si>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</si>
  <si>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</si>
  <si>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</si>
  <si>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</si>
  <si>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</si>
  <si>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</si>
  <si>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</si>
  <si>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</si>
  <si>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</si>
  <si>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</si>
  <si>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</si>
  <si>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</si>
  <si>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</si>
  <si>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</si>
  <si>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</si>
  <si>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</si>
  <si>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</si>
  <si>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</si>
  <si>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</si>
  <si>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</si>
  <si>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</si>
  <si>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</si>
  <si>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</si>
  <si>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</si>
  <si>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</si>
  <si>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</si>
  <si>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</si>
  <si>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</si>
  <si>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</si>
  <si>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</si>
  <si>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</si>
  <si>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</si>
  <si>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</si>
  <si>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</si>
  <si>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</si>
  <si>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</si>
  <si>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</si>
  <si>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</si>
  <si>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</si>
  <si>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</si>
  <si>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</si>
  <si>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</si>
  <si>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</si>
  <si>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</si>
  <si>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</si>
  <si>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</si>
  <si>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</si>
  <si>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</si>
  <si>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</si>
  <si>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</si>
  <si>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</si>
  <si>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</si>
  <si>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</si>
  <si>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</si>
  <si>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</si>
  <si>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</si>
  <si>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</si>
  <si>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</si>
  <si>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</si>
  <si>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</si>
  <si>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>Районы</t>
  </si>
  <si>
    <t>Всего обучающихся 4-11</t>
  </si>
  <si>
    <t>Всего участников 4 класс</t>
  </si>
  <si>
    <t>Всего участников 5-11 класс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</si>
  <si>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</si>
  <si>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</si>
  <si>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</si>
  <si>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</si>
  <si>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</si>
  <si>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</si>
  <si>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</si>
  <si>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</si>
  <si>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</si>
  <si>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</si>
  <si>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</si>
  <si>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</si>
  <si>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</si>
  <si>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</si>
  <si>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</si>
  <si>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</si>
  <si>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</si>
  <si>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</si>
  <si>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Всего общеобразовательных учреждений в статусе юридического лица. </t>
  </si>
  <si>
    <t>Калининский</t>
  </si>
  <si>
    <t>2/4</t>
  </si>
  <si>
    <t>30/38</t>
  </si>
  <si>
    <t>30/34</t>
  </si>
  <si>
    <t>20/35</t>
  </si>
  <si>
    <t>30/25</t>
  </si>
  <si>
    <t>21/29</t>
  </si>
  <si>
    <t>60/32</t>
  </si>
  <si>
    <t>21/5</t>
  </si>
  <si>
    <t>30/32</t>
  </si>
  <si>
    <t>27/25</t>
  </si>
  <si>
    <t>21/25</t>
  </si>
  <si>
    <t>40/30</t>
  </si>
  <si>
    <t>46/39</t>
  </si>
  <si>
    <t>31/30</t>
  </si>
  <si>
    <t>54/50</t>
  </si>
  <si>
    <t>43/44</t>
  </si>
  <si>
    <t>39/40</t>
  </si>
  <si>
    <t>44/30</t>
  </si>
  <si>
    <t>42/50</t>
  </si>
  <si>
    <t>30/55</t>
  </si>
  <si>
    <t>48/50</t>
  </si>
  <si>
    <t>78/67</t>
  </si>
  <si>
    <t>57/58</t>
  </si>
  <si>
    <t>60/64</t>
  </si>
  <si>
    <t>70/75</t>
  </si>
  <si>
    <t>37/43</t>
  </si>
  <si>
    <t>35/30</t>
  </si>
  <si>
    <t>100/108</t>
  </si>
  <si>
    <t>% участников в ШЭ 2024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</si>
</sst>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0" fillId="0" borderId="0"/>
    <xf numFmtId="0" fontId="10" fillId="0" borderId="0"/>
    <xf numFmtId="0" fontId="14" fillId="0" borderId="0"/>
    <xf numFmtId="43" fontId="13" fillId="0" borderId="0" applyFont="0" applyFill="0" applyBorder="0" applyAlignment="0" applyProtection="0"/>
    <xf numFmtId="0" fontId="6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0" fontId="5" fillId="0" borderId="0"/>
    <xf numFmtId="0" fontId="4" fillId="0" borderId="0"/>
    <xf numFmtId="0" fontId="13" fillId="0" borderId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49" fontId="0" fillId="3" borderId="0" xfId="0" applyNumberFormat="1" applyFill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9" fillId="0" borderId="0" xfId="0" applyFont="1" applyBorder="1"/>
    <xf numFmtId="0" fontId="23" fillId="0" borderId="0" xfId="0" applyNumberFormat="1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vertical="top" wrapText="1"/>
    </xf>
    <xf numFmtId="1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0" xfId="0" applyFont="1"/>
    <xf numFmtId="0" fontId="18" fillId="0" borderId="2" xfId="0" applyFont="1" applyFill="1" applyBorder="1" applyAlignment="1">
      <alignment vertical="top" wrapText="1"/>
    </xf>
    <xf numFmtId="49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top" wrapText="1"/>
    </xf>
    <xf numFmtId="49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49" fontId="19" fillId="0" borderId="0" xfId="0" applyNumberFormat="1" applyFont="1"/>
    <xf numFmtId="0" fontId="19" fillId="0" borderId="1" xfId="0" applyFont="1" applyFill="1" applyBorder="1" applyAlignment="1">
      <alignment horizontal="left" vertical="top" wrapText="1"/>
    </xf>
    <xf numFmtId="49" fontId="25" fillId="0" borderId="0" xfId="0" applyNumberFormat="1" applyFont="1" applyFill="1" applyAlignment="1">
      <alignment horizontal="center" vertical="top"/>
    </xf>
    <xf numFmtId="0" fontId="19" fillId="0" borderId="14" xfId="0" applyFont="1" applyBorder="1" applyAlignment="1">
      <alignment horizontal="left" vertical="top" wrapText="1"/>
    </xf>
    <xf numFmtId="0" fontId="7" fillId="3" borderId="0" xfId="6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8" fillId="3" borderId="11" xfId="0" applyFont="1" applyFill="1" applyBorder="1" applyAlignment="1">
      <alignment horizontal="left" vertical="center" wrapText="1"/>
    </xf>
    <xf numFmtId="0" fontId="18" fillId="2" borderId="21" xfId="0" applyNumberFormat="1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2" xfId="0" applyNumberFormat="1" applyFont="1" applyFill="1" applyBorder="1" applyAlignment="1">
      <alignment horizontal="center" vertical="center" wrapText="1"/>
    </xf>
    <xf numFmtId="0" fontId="8" fillId="3" borderId="22" xfId="13" applyFont="1" applyFill="1" applyBorder="1" applyAlignment="1">
      <alignment horizontal="center" vertical="center"/>
    </xf>
    <xf numFmtId="0" fontId="8" fillId="3" borderId="22" xfId="13" applyNumberFormat="1" applyFont="1" applyFill="1" applyBorder="1" applyAlignment="1">
      <alignment horizontal="center" vertical="center" wrapText="1"/>
    </xf>
    <xf numFmtId="0" fontId="8" fillId="3" borderId="22" xfId="6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2" borderId="22" xfId="0" applyNumberFormat="1" applyFont="1" applyFill="1" applyBorder="1" applyAlignment="1">
      <alignment horizontal="center" vertical="center" wrapText="1"/>
    </xf>
    <xf numFmtId="0" fontId="18" fillId="2" borderId="22" xfId="6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 wrapText="1"/>
    </xf>
    <xf numFmtId="0" fontId="8" fillId="3" borderId="22" xfId="0" applyNumberFormat="1" applyFont="1" applyFill="1" applyBorder="1" applyAlignment="1">
      <alignment horizontal="center" vertical="center" wrapText="1"/>
    </xf>
    <xf numFmtId="0" fontId="29" fillId="3" borderId="22" xfId="0" applyNumberFormat="1" applyFont="1" applyFill="1" applyBorder="1" applyAlignment="1">
      <alignment horizontal="center" vertical="top" wrapText="1"/>
    </xf>
    <xf numFmtId="0" fontId="28" fillId="3" borderId="22" xfId="0" applyFont="1" applyFill="1" applyBorder="1" applyAlignment="1">
      <alignment horizontal="center" vertical="top"/>
    </xf>
    <xf numFmtId="1" fontId="8" fillId="3" borderId="22" xfId="0" applyNumberFormat="1" applyFont="1" applyFill="1" applyBorder="1" applyAlignment="1">
      <alignment horizontal="center" vertical="center" wrapText="1"/>
    </xf>
    <xf numFmtId="1" fontId="8" fillId="3" borderId="20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8" fillId="3" borderId="22" xfId="0" applyNumberFormat="1" applyFont="1" applyFill="1" applyBorder="1" applyAlignment="1">
      <alignment horizontal="center" vertical="top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8" fillId="3" borderId="23" xfId="0" applyNumberFormat="1" applyFont="1" applyFill="1" applyBorder="1" applyAlignment="1">
      <alignment horizontal="center" vertical="center" wrapText="1"/>
    </xf>
    <xf numFmtId="0" fontId="18" fillId="2" borderId="21" xfId="13" applyNumberFormat="1" applyFont="1" applyFill="1" applyBorder="1" applyAlignment="1">
      <alignment horizontal="center" vertical="center" wrapText="1"/>
    </xf>
    <xf numFmtId="0" fontId="18" fillId="2" borderId="14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0" fontId="7" fillId="3" borderId="22" xfId="0" applyNumberFormat="1" applyFont="1" applyFill="1" applyBorder="1" applyAlignment="1">
      <alignment horizontal="center"/>
    </xf>
    <xf numFmtId="0" fontId="8" fillId="2" borderId="19" xfId="6" applyFont="1" applyFill="1" applyBorder="1" applyAlignment="1">
      <alignment horizontal="center" vertical="center"/>
    </xf>
    <xf numFmtId="164" fontId="8" fillId="2" borderId="13" xfId="13" applyNumberFormat="1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28" fillId="3" borderId="22" xfId="0" applyNumberFormat="1" applyFont="1" applyFill="1" applyBorder="1" applyAlignment="1">
      <alignment horizontal="center" vertical="top" wrapText="1"/>
    </xf>
    <xf numFmtId="0" fontId="7" fillId="0" borderId="22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2" xfId="0" applyNumberFormat="1" applyFont="1" applyFill="1" applyBorder="1" applyAlignment="1">
      <alignment horizontal="center" vertical="top" wrapText="1"/>
    </xf>
    <xf numFmtId="0" fontId="21" fillId="0" borderId="4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15" xfId="0" applyNumberFormat="1" applyFont="1" applyBorder="1" applyAlignment="1">
      <alignment horizontal="center" vertical="top" wrapText="1"/>
    </xf>
    <xf numFmtId="0" fontId="18" fillId="0" borderId="3" xfId="0" applyNumberFormat="1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3">
    <cellStyle name="Excel Built-in Normal" xfId="1"/>
    <cellStyle name="Excel Built-in Normal 1" xfId="2"/>
    <cellStyle name="Excel Built-in Normal 1 2" xfId="10"/>
    <cellStyle name="Excel Built-in Normal 2" xfId="9"/>
    <cellStyle name="Обычный" xfId="0" builtinId="0"/>
    <cellStyle name="Обычный 2" xfId="3"/>
    <cellStyle name="Обычный 3" xfId="6"/>
    <cellStyle name="Обычный 4" xfId="5"/>
    <cellStyle name="Обычный 4 2" xfId="11"/>
    <cellStyle name="Обычный 4 2 2" xfId="16"/>
    <cellStyle name="Обычный 4 2 2 2" xfId="21"/>
    <cellStyle name="Обычный 4 2 2 3" xfId="27"/>
    <cellStyle name="Обычный 4 2 2 4" xfId="32"/>
    <cellStyle name="Обычный 4 2 3" xfId="18"/>
    <cellStyle name="Обычный 4 2 4" xfId="24"/>
    <cellStyle name="Обычный 4 2 5" xfId="29"/>
    <cellStyle name="Обычный 4 3" xfId="15"/>
    <cellStyle name="Обычный 4 3 2" xfId="20"/>
    <cellStyle name="Обычный 4 3 3" xfId="26"/>
    <cellStyle name="Обычный 4 3 4" xfId="31"/>
    <cellStyle name="Обычный 4 4" xfId="17"/>
    <cellStyle name="Обычный 4 5" xfId="23"/>
    <cellStyle name="Обычный 4 6" xfId="28"/>
    <cellStyle name="Обычный 5" xfId="8"/>
    <cellStyle name="Обычный 6" xfId="13"/>
    <cellStyle name="Обычный 7" xfId="12"/>
    <cellStyle name="Обычный 7 2" xfId="19"/>
    <cellStyle name="Обычный 7 3" xfId="25"/>
    <cellStyle name="Обычный 7 4" xfId="30"/>
    <cellStyle name="Обычный 8" xfId="22"/>
    <cellStyle name="Процентный 2" xfId="7"/>
    <cellStyle name="Финансовый 2" xfId="4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"/>
  <sheetViews>
    <sheetView workbookViewId="0">
      <selection activeCell="I23" sqref="I23"/>
    </sheetView>
  </sheetViews>
  <sheetFormatPr defaultRowHeight="15"/>
  <cols>
    <col min="1" max="1" width="16.7109375" customWidth="1"/>
    <col min="3" max="34" width="7.710937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1" max="41" width="8.42578125" customWidth="1"/>
  </cols>
  <sheetData>
    <row r="1" spans="1:44" ht="36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22"/>
      <c r="T1" s="23"/>
      <c r="U1" s="23"/>
      <c r="V1" s="23"/>
      <c r="W1" s="23"/>
      <c r="X1" s="23"/>
      <c r="Y1" s="23"/>
      <c r="Z1" s="24"/>
      <c r="AA1" s="24"/>
      <c r="AB1" s="24"/>
      <c r="AC1" s="24"/>
      <c r="AD1" s="24"/>
      <c r="AE1" s="24"/>
      <c r="AF1" s="24"/>
      <c r="AG1" s="24"/>
      <c r="AH1" s="24"/>
      <c r="AI1" s="23"/>
      <c r="AJ1" s="23"/>
      <c r="AK1" s="23"/>
      <c r="AL1" s="23"/>
      <c r="AM1" s="23"/>
      <c r="AN1" s="23"/>
      <c r="AO1" s="25"/>
      <c r="AP1" s="26"/>
      <c r="AQ1" s="26"/>
      <c r="AR1" s="26"/>
    </row>
    <row r="2" spans="1:44" ht="15" customHeight="1">
      <c r="A2" s="109" t="s">
        <v>0</v>
      </c>
      <c r="B2" s="111" t="s">
        <v>85</v>
      </c>
      <c r="C2" s="27"/>
      <c r="D2" s="112" t="s">
        <v>2</v>
      </c>
      <c r="E2" s="112"/>
      <c r="F2" s="112"/>
      <c r="G2" s="28"/>
      <c r="H2" s="112" t="s">
        <v>3</v>
      </c>
      <c r="I2" s="112"/>
      <c r="J2" s="112"/>
      <c r="K2" s="105" t="s">
        <v>4</v>
      </c>
      <c r="L2" s="106"/>
      <c r="M2" s="106"/>
      <c r="N2" s="107"/>
      <c r="O2" s="105" t="s">
        <v>5</v>
      </c>
      <c r="P2" s="106"/>
      <c r="Q2" s="106"/>
      <c r="R2" s="107"/>
      <c r="S2" s="105" t="s">
        <v>6</v>
      </c>
      <c r="T2" s="106"/>
      <c r="U2" s="106"/>
      <c r="V2" s="107"/>
      <c r="W2" s="105" t="s">
        <v>7</v>
      </c>
      <c r="X2" s="106"/>
      <c r="Y2" s="106"/>
      <c r="Z2" s="107"/>
      <c r="AA2" s="105" t="s">
        <v>8</v>
      </c>
      <c r="AB2" s="106"/>
      <c r="AC2" s="106"/>
      <c r="AD2" s="107"/>
      <c r="AE2" s="105" t="s">
        <v>9</v>
      </c>
      <c r="AF2" s="106"/>
      <c r="AG2" s="106"/>
      <c r="AH2" s="107"/>
      <c r="AI2" s="104" t="s">
        <v>16</v>
      </c>
      <c r="AJ2" s="104"/>
      <c r="AK2" s="104" t="s">
        <v>17</v>
      </c>
      <c r="AL2" s="104"/>
      <c r="AM2" s="104" t="s">
        <v>18</v>
      </c>
      <c r="AN2" s="104"/>
      <c r="AO2" s="101" t="s">
        <v>73</v>
      </c>
      <c r="AP2" s="102"/>
      <c r="AQ2" s="102"/>
      <c r="AR2" s="103"/>
    </row>
    <row r="3" spans="1:44" ht="181.5" customHeight="1">
      <c r="A3" s="110"/>
      <c r="B3" s="111"/>
      <c r="C3" s="29" t="s">
        <v>14</v>
      </c>
      <c r="D3" s="29" t="s">
        <v>15</v>
      </c>
      <c r="E3" s="29" t="s">
        <v>12</v>
      </c>
      <c r="F3" s="29" t="s">
        <v>13</v>
      </c>
      <c r="G3" s="29" t="s">
        <v>14</v>
      </c>
      <c r="H3" s="29" t="s">
        <v>15</v>
      </c>
      <c r="I3" s="29" t="s">
        <v>12</v>
      </c>
      <c r="J3" s="29" t="s">
        <v>13</v>
      </c>
      <c r="K3" s="29" t="s">
        <v>14</v>
      </c>
      <c r="L3" s="29" t="s">
        <v>15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12</v>
      </c>
      <c r="R3" s="29" t="s">
        <v>13</v>
      </c>
      <c r="S3" s="29" t="s">
        <v>14</v>
      </c>
      <c r="T3" s="29" t="s">
        <v>15</v>
      </c>
      <c r="U3" s="29" t="s">
        <v>12</v>
      </c>
      <c r="V3" s="29" t="s">
        <v>13</v>
      </c>
      <c r="W3" s="29" t="s">
        <v>14</v>
      </c>
      <c r="X3" s="29" t="s">
        <v>15</v>
      </c>
      <c r="Y3" s="29" t="s">
        <v>12</v>
      </c>
      <c r="Z3" s="29" t="s">
        <v>13</v>
      </c>
      <c r="AA3" s="29" t="s">
        <v>14</v>
      </c>
      <c r="AB3" s="29" t="s">
        <v>15</v>
      </c>
      <c r="AC3" s="29" t="s">
        <v>12</v>
      </c>
      <c r="AD3" s="29" t="s">
        <v>13</v>
      </c>
      <c r="AE3" s="29" t="s">
        <v>14</v>
      </c>
      <c r="AF3" s="29" t="s">
        <v>15</v>
      </c>
      <c r="AG3" s="29" t="s">
        <v>12</v>
      </c>
      <c r="AH3" s="29" t="s">
        <v>13</v>
      </c>
      <c r="AI3" s="29" t="s">
        <v>19</v>
      </c>
      <c r="AJ3" s="29" t="s">
        <v>11</v>
      </c>
      <c r="AK3" s="29" t="s">
        <v>19</v>
      </c>
      <c r="AL3" s="29" t="s">
        <v>11</v>
      </c>
      <c r="AM3" s="29" t="s">
        <v>19</v>
      </c>
      <c r="AN3" s="29" t="s">
        <v>11</v>
      </c>
      <c r="AO3" s="30" t="s">
        <v>72</v>
      </c>
      <c r="AP3" s="31" t="s">
        <v>69</v>
      </c>
      <c r="AQ3" s="31" t="s">
        <v>70</v>
      </c>
      <c r="AR3" s="31" t="s">
        <v>71</v>
      </c>
    </row>
    <row r="4" spans="1:44">
      <c r="A4" s="34" t="s">
        <v>86</v>
      </c>
      <c r="B4" s="95">
        <v>17</v>
      </c>
      <c r="C4" s="80">
        <v>292</v>
      </c>
      <c r="D4" s="78">
        <v>223</v>
      </c>
      <c r="E4" s="78">
        <v>9</v>
      </c>
      <c r="F4" s="78">
        <v>24</v>
      </c>
      <c r="G4" s="80">
        <v>283</v>
      </c>
      <c r="H4" s="78">
        <v>196</v>
      </c>
      <c r="I4" s="78">
        <v>2</v>
      </c>
      <c r="J4" s="78">
        <v>5</v>
      </c>
      <c r="K4" s="80">
        <v>299</v>
      </c>
      <c r="L4" s="78">
        <v>173</v>
      </c>
      <c r="M4" s="78">
        <v>5</v>
      </c>
      <c r="N4" s="78">
        <v>3</v>
      </c>
      <c r="O4" s="80">
        <v>266</v>
      </c>
      <c r="P4" s="78">
        <v>130</v>
      </c>
      <c r="Q4" s="78">
        <v>0</v>
      </c>
      <c r="R4" s="78">
        <v>0</v>
      </c>
      <c r="S4" s="80">
        <v>284</v>
      </c>
      <c r="T4" s="78">
        <v>142</v>
      </c>
      <c r="U4" s="78">
        <v>6</v>
      </c>
      <c r="V4" s="78">
        <v>11</v>
      </c>
      <c r="W4" s="80">
        <v>308</v>
      </c>
      <c r="X4" s="81">
        <v>144</v>
      </c>
      <c r="Y4" s="82">
        <v>3</v>
      </c>
      <c r="Z4" s="81">
        <v>5</v>
      </c>
      <c r="AA4" s="80">
        <v>101</v>
      </c>
      <c r="AB4" s="83">
        <v>52</v>
      </c>
      <c r="AC4" s="83">
        <v>6</v>
      </c>
      <c r="AD4" s="83">
        <v>4</v>
      </c>
      <c r="AE4" s="80">
        <v>92</v>
      </c>
      <c r="AF4" s="79">
        <v>51</v>
      </c>
      <c r="AG4" s="83">
        <v>6</v>
      </c>
      <c r="AH4" s="83">
        <v>3</v>
      </c>
      <c r="AI4" s="97" t="s">
        <v>87</v>
      </c>
      <c r="AJ4" s="84">
        <v>25</v>
      </c>
      <c r="AK4" s="84">
        <v>3</v>
      </c>
      <c r="AL4" s="84">
        <v>14</v>
      </c>
      <c r="AM4" s="84">
        <v>4</v>
      </c>
      <c r="AN4" s="84">
        <v>19</v>
      </c>
      <c r="AO4" s="32">
        <f t="shared" ref="AO4" si="0">D4+H4+L4+P4+T4+X4+AB4+AF4</f>
        <v>1111</v>
      </c>
      <c r="AP4" s="33">
        <f t="shared" ref="AP4" si="1">SUM(C4+G4+K4+O4+S4+W4+AA4+AE4)</f>
        <v>1925</v>
      </c>
      <c r="AQ4" s="33">
        <f t="shared" ref="AQ4" si="2">SUM(E4+I4+M4+Q4+U4+Y4+AC4+AG4)</f>
        <v>37</v>
      </c>
      <c r="AR4" s="33">
        <f t="shared" ref="AR4" si="3">SUM(F4+J4+N4+R4+V4+Z4+AD4+AH4)</f>
        <v>55</v>
      </c>
    </row>
    <row r="5" spans="1:44">
      <c r="A5" s="26"/>
      <c r="B5" s="26"/>
      <c r="C5" s="26"/>
      <c r="D5" s="26"/>
      <c r="E5" s="26"/>
      <c r="F5" s="36"/>
      <c r="G5" s="37"/>
      <c r="H5" s="36"/>
      <c r="I5" s="36"/>
      <c r="J5" s="36"/>
      <c r="K5" s="36"/>
      <c r="L5" s="36"/>
      <c r="M5" s="36"/>
      <c r="N5" s="36"/>
      <c r="O5" s="37"/>
      <c r="P5" s="36"/>
      <c r="Q5" s="36"/>
      <c r="R5" s="36"/>
      <c r="S5" s="36"/>
      <c r="T5" s="36"/>
      <c r="U5" s="36"/>
      <c r="V5" s="36"/>
      <c r="W5" s="37"/>
      <c r="X5" s="36"/>
      <c r="Y5" s="36"/>
      <c r="Z5" s="36"/>
      <c r="AA5" s="37"/>
      <c r="AB5" s="36"/>
      <c r="AC5" s="36"/>
      <c r="AD5" s="36"/>
      <c r="AE5" s="37"/>
      <c r="AF5" s="36"/>
      <c r="AG5" s="26"/>
      <c r="AH5" s="26"/>
      <c r="AI5" s="26"/>
      <c r="AJ5" s="26"/>
      <c r="AK5" s="26"/>
      <c r="AL5" s="26"/>
      <c r="AM5" s="26"/>
      <c r="AN5" s="26"/>
      <c r="AO5" s="26"/>
      <c r="AP5" s="38">
        <f>SUM(AP4:AP4)</f>
        <v>1925</v>
      </c>
      <c r="AQ5" s="26"/>
      <c r="AR5" s="26"/>
    </row>
    <row r="6" spans="1:44"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44"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</sheetData>
  <mergeCells count="15">
    <mergeCell ref="AA2:AD2"/>
    <mergeCell ref="W2:Z2"/>
    <mergeCell ref="S2:V2"/>
    <mergeCell ref="O2:R2"/>
    <mergeCell ref="K2:N2"/>
    <mergeCell ref="A1:R1"/>
    <mergeCell ref="A2:A3"/>
    <mergeCell ref="B2:B3"/>
    <mergeCell ref="D2:F2"/>
    <mergeCell ref="H2:J2"/>
    <mergeCell ref="AO2:AR2"/>
    <mergeCell ref="AI2:AJ2"/>
    <mergeCell ref="AK2:AL2"/>
    <mergeCell ref="AM2:AN2"/>
    <mergeCell ref="AE2:AH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D16" sqref="D16"/>
    </sheetView>
  </sheetViews>
  <sheetFormatPr defaultRowHeight="15"/>
  <cols>
    <col min="1" max="1" width="17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13</v>
      </c>
      <c r="E4" s="78">
        <v>1</v>
      </c>
      <c r="F4" s="78">
        <v>0</v>
      </c>
      <c r="G4" s="80">
        <v>299</v>
      </c>
      <c r="H4" s="78">
        <v>21</v>
      </c>
      <c r="I4" s="78">
        <v>3</v>
      </c>
      <c r="J4" s="78">
        <v>2</v>
      </c>
      <c r="K4" s="80">
        <v>266</v>
      </c>
      <c r="L4" s="78">
        <v>25</v>
      </c>
      <c r="M4" s="78">
        <v>2</v>
      </c>
      <c r="N4" s="78">
        <v>3</v>
      </c>
      <c r="O4" s="80">
        <v>284</v>
      </c>
      <c r="P4" s="78">
        <v>32</v>
      </c>
      <c r="Q4" s="78">
        <v>0</v>
      </c>
      <c r="R4" s="78">
        <v>4</v>
      </c>
      <c r="S4" s="80">
        <v>308</v>
      </c>
      <c r="T4" s="78">
        <v>61</v>
      </c>
      <c r="U4" s="78">
        <v>3</v>
      </c>
      <c r="V4" s="78">
        <v>3</v>
      </c>
      <c r="W4" s="80">
        <v>101</v>
      </c>
      <c r="X4" s="81">
        <v>11</v>
      </c>
      <c r="Y4" s="82">
        <v>1</v>
      </c>
      <c r="Z4" s="81">
        <v>3</v>
      </c>
      <c r="AA4" s="80">
        <v>92</v>
      </c>
      <c r="AB4" s="83">
        <v>8</v>
      </c>
      <c r="AC4" s="83">
        <v>0</v>
      </c>
      <c r="AD4" s="83">
        <v>2</v>
      </c>
      <c r="AE4" s="80">
        <v>38</v>
      </c>
      <c r="AF4" s="77">
        <v>9</v>
      </c>
      <c r="AG4" s="77">
        <v>31</v>
      </c>
      <c r="AH4" s="77">
        <v>6</v>
      </c>
      <c r="AI4" s="77">
        <v>40</v>
      </c>
      <c r="AJ4" s="77">
        <v>6</v>
      </c>
      <c r="AK4" s="53">
        <f t="shared" ref="AK4" si="0">SUM(D4+H4+L4+P4+T4+X4+AB4)</f>
        <v>171</v>
      </c>
      <c r="AL4" s="53">
        <f t="shared" ref="AL4" si="1">C4+G4+K4+O4+S4+W4+AA4</f>
        <v>1633</v>
      </c>
      <c r="AM4" s="46">
        <f t="shared" ref="AM4" si="2">E4+I4+M4+Q4+U4+Y4+AC4</f>
        <v>10</v>
      </c>
      <c r="AN4" s="46">
        <f t="shared" ref="AN4" si="3">SUM(F4+J4+N4+R4+V4+Z4+AD4)</f>
        <v>17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G17" sqref="G17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145</v>
      </c>
      <c r="E4" s="78">
        <v>31</v>
      </c>
      <c r="F4" s="78">
        <v>27</v>
      </c>
      <c r="G4" s="80">
        <v>299</v>
      </c>
      <c r="H4" s="78">
        <v>130</v>
      </c>
      <c r="I4" s="78">
        <v>3</v>
      </c>
      <c r="J4" s="78">
        <v>9</v>
      </c>
      <c r="K4" s="80">
        <v>266</v>
      </c>
      <c r="L4" s="78">
        <v>118</v>
      </c>
      <c r="M4" s="78">
        <v>4</v>
      </c>
      <c r="N4" s="78">
        <v>7</v>
      </c>
      <c r="O4" s="80">
        <v>284</v>
      </c>
      <c r="P4" s="78">
        <v>126</v>
      </c>
      <c r="Q4" s="78">
        <v>0</v>
      </c>
      <c r="R4" s="78">
        <v>0</v>
      </c>
      <c r="S4" s="80">
        <v>308</v>
      </c>
      <c r="T4" s="78">
        <v>107</v>
      </c>
      <c r="U4" s="78">
        <v>2</v>
      </c>
      <c r="V4" s="78">
        <v>0</v>
      </c>
      <c r="W4" s="80">
        <v>101</v>
      </c>
      <c r="X4" s="81">
        <v>35</v>
      </c>
      <c r="Y4" s="82">
        <v>0</v>
      </c>
      <c r="Z4" s="81">
        <v>1</v>
      </c>
      <c r="AA4" s="80">
        <v>92</v>
      </c>
      <c r="AB4" s="83">
        <v>64</v>
      </c>
      <c r="AC4" s="83">
        <v>1</v>
      </c>
      <c r="AD4" s="83">
        <v>0</v>
      </c>
      <c r="AE4" s="80" t="s">
        <v>99</v>
      </c>
      <c r="AF4" s="85">
        <v>12</v>
      </c>
      <c r="AG4" s="85">
        <v>39</v>
      </c>
      <c r="AH4" s="85">
        <v>7</v>
      </c>
      <c r="AI4" s="85" t="s">
        <v>100</v>
      </c>
      <c r="AJ4" s="85">
        <v>15</v>
      </c>
      <c r="AK4" s="53">
        <f t="shared" ref="AK4" si="0">SUM(D4+H4+L4+P4+T4+X4+AB4)</f>
        <v>725</v>
      </c>
      <c r="AL4" s="53">
        <f t="shared" ref="AL4" si="1">C4+G4+K4+O4+S4+W4+AA4</f>
        <v>1633</v>
      </c>
      <c r="AM4" s="46">
        <f t="shared" ref="AM4" si="2">E4+I4+M4+Q4+U4+Y4+AC4</f>
        <v>41</v>
      </c>
      <c r="AN4" s="46">
        <f t="shared" ref="AN4" si="3">SUM(F4+J4+N4+R4+V4+Z4+AD4)</f>
        <v>44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C21" sqref="C21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31</v>
      </c>
      <c r="E4" s="78">
        <v>3</v>
      </c>
      <c r="F4" s="78">
        <v>16</v>
      </c>
      <c r="G4" s="80">
        <v>299</v>
      </c>
      <c r="H4" s="78">
        <v>24</v>
      </c>
      <c r="I4" s="78">
        <v>8</v>
      </c>
      <c r="J4" s="78">
        <v>13</v>
      </c>
      <c r="K4" s="80">
        <v>266</v>
      </c>
      <c r="L4" s="78">
        <v>26</v>
      </c>
      <c r="M4" s="78">
        <v>8</v>
      </c>
      <c r="N4" s="78">
        <v>8</v>
      </c>
      <c r="O4" s="80">
        <v>284</v>
      </c>
      <c r="P4" s="78">
        <v>26</v>
      </c>
      <c r="Q4" s="78">
        <v>9</v>
      </c>
      <c r="R4" s="78">
        <v>2</v>
      </c>
      <c r="S4" s="80">
        <v>308</v>
      </c>
      <c r="T4" s="78">
        <v>24</v>
      </c>
      <c r="U4" s="78">
        <v>3</v>
      </c>
      <c r="V4" s="78">
        <v>7</v>
      </c>
      <c r="W4" s="80">
        <v>101</v>
      </c>
      <c r="X4" s="81">
        <v>15</v>
      </c>
      <c r="Y4" s="82">
        <v>3</v>
      </c>
      <c r="Z4" s="81">
        <v>7</v>
      </c>
      <c r="AA4" s="80">
        <v>92</v>
      </c>
      <c r="AB4" s="83">
        <v>16</v>
      </c>
      <c r="AC4" s="83">
        <v>4</v>
      </c>
      <c r="AD4" s="83">
        <v>6</v>
      </c>
      <c r="AE4" s="80" t="s">
        <v>95</v>
      </c>
      <c r="AF4" s="78">
        <v>18</v>
      </c>
      <c r="AG4" s="78">
        <v>43</v>
      </c>
      <c r="AH4" s="78">
        <v>10</v>
      </c>
      <c r="AI4" s="78" t="s">
        <v>101</v>
      </c>
      <c r="AJ4" s="78">
        <v>20</v>
      </c>
      <c r="AK4" s="53">
        <f t="shared" ref="AK4" si="0">SUM(D4+H4+L4+P4+T4+X4+AB4)</f>
        <v>162</v>
      </c>
      <c r="AL4" s="53">
        <f t="shared" ref="AL4" si="1">C4+G4+K4+O4+S4+W4+AA4</f>
        <v>1633</v>
      </c>
      <c r="AM4" s="46">
        <f t="shared" ref="AM4" si="2">E4+I4+M4+Q4+U4+Y4+AC4</f>
        <v>38</v>
      </c>
      <c r="AN4" s="46">
        <f t="shared" ref="AN4" si="3">SUM(F4+J4+N4+R4+V4+Z4+AD4)</f>
        <v>59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G27" sqref="G27"/>
    </sheetView>
  </sheetViews>
  <sheetFormatPr defaultRowHeight="15"/>
  <cols>
    <col min="1" max="1" width="17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32</v>
      </c>
      <c r="E4" s="78">
        <v>5</v>
      </c>
      <c r="F4" s="78">
        <v>15</v>
      </c>
      <c r="G4" s="80">
        <v>299</v>
      </c>
      <c r="H4" s="78">
        <v>32</v>
      </c>
      <c r="I4" s="78">
        <v>3</v>
      </c>
      <c r="J4" s="78">
        <v>12</v>
      </c>
      <c r="K4" s="80">
        <v>266</v>
      </c>
      <c r="L4" s="78">
        <v>23</v>
      </c>
      <c r="M4" s="78">
        <v>4</v>
      </c>
      <c r="N4" s="78">
        <v>8</v>
      </c>
      <c r="O4" s="80">
        <v>284</v>
      </c>
      <c r="P4" s="78">
        <v>27</v>
      </c>
      <c r="Q4" s="78">
        <v>3</v>
      </c>
      <c r="R4" s="78">
        <v>3</v>
      </c>
      <c r="S4" s="80">
        <v>308</v>
      </c>
      <c r="T4" s="78">
        <v>21</v>
      </c>
      <c r="U4" s="78">
        <v>1</v>
      </c>
      <c r="V4" s="78">
        <v>7</v>
      </c>
      <c r="W4" s="80">
        <v>101</v>
      </c>
      <c r="X4" s="81">
        <v>8</v>
      </c>
      <c r="Y4" s="82">
        <v>2</v>
      </c>
      <c r="Z4" s="81">
        <v>2</v>
      </c>
      <c r="AA4" s="80">
        <v>92</v>
      </c>
      <c r="AB4" s="83">
        <v>16</v>
      </c>
      <c r="AC4" s="83">
        <v>3</v>
      </c>
      <c r="AD4" s="83">
        <v>6</v>
      </c>
      <c r="AE4" s="80">
        <v>30</v>
      </c>
      <c r="AF4" s="78">
        <v>14</v>
      </c>
      <c r="AG4" s="78">
        <v>36</v>
      </c>
      <c r="AH4" s="78">
        <v>8</v>
      </c>
      <c r="AI4" s="78" t="s">
        <v>102</v>
      </c>
      <c r="AJ4" s="78">
        <v>13</v>
      </c>
      <c r="AK4" s="53">
        <f t="shared" ref="AK4" si="0">SUM(D4+H4+L4+P4+T4+X4+AB4)</f>
        <v>159</v>
      </c>
      <c r="AL4" s="53">
        <f t="shared" ref="AL4" si="1">C4+G4+K4+O4+S4+W4+AA4</f>
        <v>1633</v>
      </c>
      <c r="AM4" s="46">
        <f t="shared" ref="AM4" si="2">E4+I4+M4+Q4+U4+Y4+AC4</f>
        <v>21</v>
      </c>
      <c r="AN4" s="46">
        <f t="shared" ref="AN4" si="3">SUM(F4+J4+N4+R4+V4+Z4+AD4)</f>
        <v>53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G23" sqref="G23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0</v>
      </c>
      <c r="E4" s="78">
        <v>0</v>
      </c>
      <c r="F4" s="78">
        <v>0</v>
      </c>
      <c r="G4" s="80">
        <v>299</v>
      </c>
      <c r="H4" s="78">
        <v>30</v>
      </c>
      <c r="I4" s="78">
        <v>6</v>
      </c>
      <c r="J4" s="78">
        <v>13</v>
      </c>
      <c r="K4" s="80">
        <v>266</v>
      </c>
      <c r="L4" s="78">
        <v>29</v>
      </c>
      <c r="M4" s="78">
        <v>7</v>
      </c>
      <c r="N4" s="78">
        <v>14</v>
      </c>
      <c r="O4" s="80">
        <v>284</v>
      </c>
      <c r="P4" s="78">
        <v>41</v>
      </c>
      <c r="Q4" s="78">
        <v>9</v>
      </c>
      <c r="R4" s="78">
        <v>20</v>
      </c>
      <c r="S4" s="80">
        <v>308</v>
      </c>
      <c r="T4" s="78">
        <v>62</v>
      </c>
      <c r="U4" s="78">
        <v>7</v>
      </c>
      <c r="V4" s="78">
        <v>17</v>
      </c>
      <c r="W4" s="80">
        <v>101</v>
      </c>
      <c r="X4" s="81">
        <v>17</v>
      </c>
      <c r="Y4" s="82">
        <v>6</v>
      </c>
      <c r="Z4" s="81">
        <v>2</v>
      </c>
      <c r="AA4" s="80">
        <v>92</v>
      </c>
      <c r="AB4" s="83">
        <v>25</v>
      </c>
      <c r="AC4" s="83">
        <v>4</v>
      </c>
      <c r="AD4" s="83">
        <v>8</v>
      </c>
      <c r="AE4" s="80" t="s">
        <v>103</v>
      </c>
      <c r="AF4" s="78">
        <v>16</v>
      </c>
      <c r="AG4" s="78">
        <v>36</v>
      </c>
      <c r="AH4" s="78">
        <v>10</v>
      </c>
      <c r="AI4" s="78" t="s">
        <v>104</v>
      </c>
      <c r="AJ4" s="78">
        <v>19</v>
      </c>
      <c r="AK4" s="53">
        <f t="shared" ref="AK4" si="0">SUM(D4+H4+L4+P4+T4+X4+AB4)</f>
        <v>204</v>
      </c>
      <c r="AL4" s="53">
        <f t="shared" ref="AL4" si="1">C4+G4+K4+O4+S4+W4+AA4</f>
        <v>1633</v>
      </c>
      <c r="AM4" s="46">
        <f t="shared" ref="AM4" si="2">E4+I4+M4+Q4+U4+Y4+AC4</f>
        <v>39</v>
      </c>
      <c r="AN4" s="46">
        <f t="shared" ref="AN4" si="3">SUM(F4+J4+N4+R4+V4+Z4+AD4)</f>
        <v>74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F22" sqref="F22"/>
    </sheetView>
  </sheetViews>
  <sheetFormatPr defaultRowHeight="15"/>
  <cols>
    <col min="1" max="1" width="17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0</v>
      </c>
      <c r="E4" s="78">
        <v>0</v>
      </c>
      <c r="F4" s="78">
        <v>0</v>
      </c>
      <c r="G4" s="80">
        <v>299</v>
      </c>
      <c r="H4" s="78">
        <v>0</v>
      </c>
      <c r="I4" s="78">
        <v>0</v>
      </c>
      <c r="J4" s="78">
        <v>0</v>
      </c>
      <c r="K4" s="80">
        <v>266</v>
      </c>
      <c r="L4" s="78">
        <v>9</v>
      </c>
      <c r="M4" s="78">
        <v>2</v>
      </c>
      <c r="N4" s="78">
        <v>6</v>
      </c>
      <c r="O4" s="80">
        <v>284</v>
      </c>
      <c r="P4" s="78">
        <v>3</v>
      </c>
      <c r="Q4" s="78">
        <v>2</v>
      </c>
      <c r="R4" s="78">
        <v>0</v>
      </c>
      <c r="S4" s="80">
        <v>308</v>
      </c>
      <c r="T4" s="78">
        <v>12</v>
      </c>
      <c r="U4" s="78">
        <v>4</v>
      </c>
      <c r="V4" s="78">
        <v>2</v>
      </c>
      <c r="W4" s="80">
        <v>101</v>
      </c>
      <c r="X4" s="81">
        <v>7</v>
      </c>
      <c r="Y4" s="82">
        <v>0</v>
      </c>
      <c r="Z4" s="81">
        <v>0</v>
      </c>
      <c r="AA4" s="80">
        <v>92</v>
      </c>
      <c r="AB4" s="83">
        <v>10</v>
      </c>
      <c r="AC4" s="83">
        <v>4</v>
      </c>
      <c r="AD4" s="83">
        <v>0</v>
      </c>
      <c r="AE4" s="80" t="s">
        <v>105</v>
      </c>
      <c r="AF4" s="78">
        <v>8</v>
      </c>
      <c r="AG4" s="78">
        <v>27</v>
      </c>
      <c r="AH4" s="78">
        <v>6</v>
      </c>
      <c r="AI4" s="78" t="s">
        <v>106</v>
      </c>
      <c r="AJ4" s="78">
        <v>6</v>
      </c>
      <c r="AK4" s="53">
        <f t="shared" ref="AK4" si="0">SUM(D4+H4+L4+P4+T4+X4+AB4)</f>
        <v>41</v>
      </c>
      <c r="AL4" s="53">
        <f t="shared" ref="AL4" si="1">C4+G4+K4+O4+S4+W4+AA4</f>
        <v>1633</v>
      </c>
      <c r="AM4" s="46">
        <f t="shared" ref="AM4" si="2">E4+I4+M4+Q4+U4+Y4+AC4</f>
        <v>12</v>
      </c>
      <c r="AN4" s="46">
        <f t="shared" ref="AN4" si="3">SUM(F4+J4+N4+R4+V4+Z4+AD4)</f>
        <v>8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N47"/>
  <sheetViews>
    <sheetView workbookViewId="0">
      <selection activeCell="I25" sqref="I25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86" t="s">
        <v>86</v>
      </c>
      <c r="B4" s="95">
        <v>17</v>
      </c>
      <c r="C4" s="80">
        <v>283</v>
      </c>
      <c r="D4" s="78">
        <v>0</v>
      </c>
      <c r="E4" s="78">
        <v>0</v>
      </c>
      <c r="F4" s="78">
        <v>0</v>
      </c>
      <c r="G4" s="80">
        <v>299</v>
      </c>
      <c r="H4" s="78">
        <v>0</v>
      </c>
      <c r="I4" s="78">
        <v>0</v>
      </c>
      <c r="J4" s="78">
        <v>0</v>
      </c>
      <c r="K4" s="80">
        <v>266</v>
      </c>
      <c r="L4" s="78">
        <v>0</v>
      </c>
      <c r="M4" s="78">
        <v>0</v>
      </c>
      <c r="N4" s="78">
        <v>0</v>
      </c>
      <c r="O4" s="80">
        <v>284</v>
      </c>
      <c r="P4" s="78">
        <v>0</v>
      </c>
      <c r="Q4" s="78">
        <v>0</v>
      </c>
      <c r="R4" s="78">
        <v>0</v>
      </c>
      <c r="S4" s="80">
        <v>308</v>
      </c>
      <c r="T4" s="78">
        <v>3</v>
      </c>
      <c r="U4" s="78">
        <v>3</v>
      </c>
      <c r="V4" s="78">
        <v>0</v>
      </c>
      <c r="W4" s="80">
        <v>101</v>
      </c>
      <c r="X4" s="81">
        <v>14</v>
      </c>
      <c r="Y4" s="82">
        <v>1</v>
      </c>
      <c r="Z4" s="81">
        <v>5</v>
      </c>
      <c r="AA4" s="80">
        <v>92</v>
      </c>
      <c r="AB4" s="83">
        <v>5</v>
      </c>
      <c r="AC4" s="83">
        <v>3</v>
      </c>
      <c r="AD4" s="83">
        <v>2</v>
      </c>
      <c r="AE4" s="80">
        <v>0</v>
      </c>
      <c r="AF4" s="78">
        <v>0</v>
      </c>
      <c r="AG4" s="78">
        <v>79</v>
      </c>
      <c r="AH4" s="78">
        <v>3</v>
      </c>
      <c r="AI4" s="78" t="s">
        <v>107</v>
      </c>
      <c r="AJ4" s="78">
        <v>11</v>
      </c>
      <c r="AK4" s="53">
        <f t="shared" ref="AK4" si="0">SUM(D4+H4+L4+P4+T4+X4+AB4)</f>
        <v>22</v>
      </c>
      <c r="AL4" s="53">
        <f t="shared" ref="AL4" si="1">C4+G4+K4+O4+S4+W4+AA4</f>
        <v>1633</v>
      </c>
      <c r="AM4" s="46">
        <f t="shared" ref="AM4" si="2">E4+I4+M4+Q4+U4+Y4+AC4</f>
        <v>7</v>
      </c>
      <c r="AN4" s="46">
        <f t="shared" ref="AN4" si="3">SUM(F4+J4+N4+R4+V4+Z4+AD4)</f>
        <v>7</v>
      </c>
    </row>
    <row r="5" spans="1:40" ht="15" customHeight="1"/>
    <row r="6" spans="1:40" ht="15" customHeight="1"/>
    <row r="7" spans="1:40" ht="15" customHeight="1"/>
    <row r="34" ht="66" customHeight="1"/>
    <row r="36" ht="66" customHeight="1"/>
    <row r="38" ht="66" customHeight="1"/>
    <row r="4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E24" sqref="E24"/>
    </sheetView>
  </sheetViews>
  <sheetFormatPr defaultRowHeight="15"/>
  <cols>
    <col min="1" max="1" width="16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86" t="s">
        <v>86</v>
      </c>
      <c r="B4" s="95">
        <v>17</v>
      </c>
      <c r="C4" s="80">
        <v>283</v>
      </c>
      <c r="D4" s="78">
        <v>3</v>
      </c>
      <c r="E4" s="78">
        <v>0</v>
      </c>
      <c r="F4" s="78">
        <v>0</v>
      </c>
      <c r="G4" s="80">
        <v>299</v>
      </c>
      <c r="H4" s="78">
        <v>2</v>
      </c>
      <c r="I4" s="78">
        <v>0</v>
      </c>
      <c r="J4" s="78">
        <v>0</v>
      </c>
      <c r="K4" s="80">
        <v>266</v>
      </c>
      <c r="L4" s="78">
        <v>3</v>
      </c>
      <c r="M4" s="78">
        <v>0</v>
      </c>
      <c r="N4" s="78">
        <v>1</v>
      </c>
      <c r="O4" s="80">
        <v>284</v>
      </c>
      <c r="P4" s="78">
        <v>8</v>
      </c>
      <c r="Q4" s="78">
        <v>0</v>
      </c>
      <c r="R4" s="78">
        <v>1</v>
      </c>
      <c r="S4" s="80">
        <v>308</v>
      </c>
      <c r="T4" s="78">
        <v>0</v>
      </c>
      <c r="U4" s="78">
        <v>0</v>
      </c>
      <c r="V4" s="78">
        <v>0</v>
      </c>
      <c r="W4" s="80">
        <v>101</v>
      </c>
      <c r="X4" s="81">
        <v>2</v>
      </c>
      <c r="Y4" s="82">
        <v>0</v>
      </c>
      <c r="Z4" s="81">
        <v>0</v>
      </c>
      <c r="AA4" s="80">
        <v>92</v>
      </c>
      <c r="AB4" s="83">
        <v>5</v>
      </c>
      <c r="AC4" s="83">
        <v>0</v>
      </c>
      <c r="AD4" s="83">
        <v>0</v>
      </c>
      <c r="AE4" s="80" t="s">
        <v>108</v>
      </c>
      <c r="AF4" s="78">
        <v>2</v>
      </c>
      <c r="AG4" s="78">
        <v>0</v>
      </c>
      <c r="AH4" s="78">
        <v>0</v>
      </c>
      <c r="AI4" s="78" t="s">
        <v>109</v>
      </c>
      <c r="AJ4" s="78">
        <v>2</v>
      </c>
      <c r="AK4" s="53">
        <f t="shared" ref="AK4" si="0">SUM(D4+H4+L4+P4+T4+X4+AB4)</f>
        <v>23</v>
      </c>
      <c r="AL4" s="53">
        <f t="shared" ref="AL4" si="1">C4+G4+K4+O4+S4+W4+AA4</f>
        <v>1633</v>
      </c>
      <c r="AM4" s="46">
        <f t="shared" ref="AM4" si="2">E4+I4+M4+Q4+U4+Y4+AC4</f>
        <v>0</v>
      </c>
      <c r="AN4" s="46">
        <f t="shared" ref="AN4" si="3">SUM(F4+J4+N4+R4+V4+Z4+AD4)</f>
        <v>2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Z24" sqref="Z24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23"/>
      <c r="T1" s="23"/>
      <c r="U1" s="23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3"/>
      <c r="AG1" s="23"/>
      <c r="AH1" s="23"/>
      <c r="AI1" s="23"/>
      <c r="AJ1" s="23"/>
      <c r="AK1" s="25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28"/>
      <c r="D2" s="112" t="s">
        <v>3</v>
      </c>
      <c r="E2" s="112"/>
      <c r="F2" s="112"/>
      <c r="G2" s="105" t="s">
        <v>4</v>
      </c>
      <c r="H2" s="106"/>
      <c r="I2" s="106"/>
      <c r="J2" s="107"/>
      <c r="K2" s="105" t="s">
        <v>5</v>
      </c>
      <c r="L2" s="106"/>
      <c r="M2" s="106"/>
      <c r="N2" s="107"/>
      <c r="O2" s="105" t="s">
        <v>6</v>
      </c>
      <c r="P2" s="106"/>
      <c r="Q2" s="106"/>
      <c r="R2" s="107"/>
      <c r="S2" s="105" t="s">
        <v>7</v>
      </c>
      <c r="T2" s="106"/>
      <c r="U2" s="106"/>
      <c r="V2" s="107"/>
      <c r="W2" s="105" t="s">
        <v>8</v>
      </c>
      <c r="X2" s="106"/>
      <c r="Y2" s="106"/>
      <c r="Z2" s="107"/>
      <c r="AA2" s="105" t="s">
        <v>9</v>
      </c>
      <c r="AB2" s="106"/>
      <c r="AC2" s="106"/>
      <c r="AD2" s="107"/>
      <c r="AE2" s="104" t="s">
        <v>16</v>
      </c>
      <c r="AF2" s="104"/>
      <c r="AG2" s="104" t="s">
        <v>17</v>
      </c>
      <c r="AH2" s="104"/>
      <c r="AI2" s="104" t="s">
        <v>18</v>
      </c>
      <c r="AJ2" s="104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27" t="s">
        <v>14</v>
      </c>
      <c r="D3" s="27" t="s">
        <v>15</v>
      </c>
      <c r="E3" s="27" t="s">
        <v>12</v>
      </c>
      <c r="F3" s="27" t="s">
        <v>13</v>
      </c>
      <c r="G3" s="27" t="s">
        <v>14</v>
      </c>
      <c r="H3" s="27" t="s">
        <v>15</v>
      </c>
      <c r="I3" s="27" t="s">
        <v>12</v>
      </c>
      <c r="J3" s="27" t="s">
        <v>13</v>
      </c>
      <c r="K3" s="27" t="s">
        <v>14</v>
      </c>
      <c r="L3" s="27" t="s">
        <v>15</v>
      </c>
      <c r="M3" s="27" t="s">
        <v>12</v>
      </c>
      <c r="N3" s="27" t="s">
        <v>13</v>
      </c>
      <c r="O3" s="27" t="s">
        <v>14</v>
      </c>
      <c r="P3" s="27" t="s">
        <v>15</v>
      </c>
      <c r="Q3" s="27" t="s">
        <v>12</v>
      </c>
      <c r="R3" s="27" t="s">
        <v>13</v>
      </c>
      <c r="S3" s="27" t="s">
        <v>14</v>
      </c>
      <c r="T3" s="27" t="s">
        <v>15</v>
      </c>
      <c r="U3" s="27" t="s">
        <v>12</v>
      </c>
      <c r="V3" s="27" t="s">
        <v>13</v>
      </c>
      <c r="W3" s="27" t="s">
        <v>14</v>
      </c>
      <c r="X3" s="27" t="s">
        <v>15</v>
      </c>
      <c r="Y3" s="27" t="s">
        <v>12</v>
      </c>
      <c r="Z3" s="27" t="s">
        <v>13</v>
      </c>
      <c r="AA3" s="27" t="s">
        <v>14</v>
      </c>
      <c r="AB3" s="27" t="s">
        <v>15</v>
      </c>
      <c r="AC3" s="27" t="s">
        <v>12</v>
      </c>
      <c r="AD3" s="27" t="s">
        <v>13</v>
      </c>
      <c r="AE3" s="29" t="s">
        <v>19</v>
      </c>
      <c r="AF3" s="29" t="s">
        <v>11</v>
      </c>
      <c r="AG3" s="29" t="s">
        <v>19</v>
      </c>
      <c r="AH3" s="29" t="s">
        <v>11</v>
      </c>
      <c r="AI3" s="29" t="s">
        <v>19</v>
      </c>
      <c r="AJ3" s="29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25</v>
      </c>
      <c r="E4" s="78">
        <v>6</v>
      </c>
      <c r="F4" s="78">
        <v>12</v>
      </c>
      <c r="G4" s="80">
        <v>299</v>
      </c>
      <c r="H4" s="78">
        <v>41</v>
      </c>
      <c r="I4" s="78">
        <v>18</v>
      </c>
      <c r="J4" s="78">
        <v>15</v>
      </c>
      <c r="K4" s="80">
        <v>266</v>
      </c>
      <c r="L4" s="78">
        <v>36</v>
      </c>
      <c r="M4" s="78">
        <v>7</v>
      </c>
      <c r="N4" s="78">
        <v>15</v>
      </c>
      <c r="O4" s="80">
        <v>284</v>
      </c>
      <c r="P4" s="78">
        <v>26</v>
      </c>
      <c r="Q4" s="78">
        <v>2</v>
      </c>
      <c r="R4" s="78">
        <v>18</v>
      </c>
      <c r="S4" s="80">
        <v>308</v>
      </c>
      <c r="T4" s="78">
        <v>37</v>
      </c>
      <c r="U4" s="78">
        <v>12</v>
      </c>
      <c r="V4" s="78">
        <v>19</v>
      </c>
      <c r="W4" s="80">
        <v>101</v>
      </c>
      <c r="X4" s="81">
        <v>9</v>
      </c>
      <c r="Y4" s="82">
        <v>5</v>
      </c>
      <c r="Z4" s="81">
        <v>4</v>
      </c>
      <c r="AA4" s="80">
        <v>92</v>
      </c>
      <c r="AB4" s="83">
        <v>14</v>
      </c>
      <c r="AC4" s="83">
        <v>10</v>
      </c>
      <c r="AD4" s="83">
        <v>4</v>
      </c>
      <c r="AE4" s="80" t="s">
        <v>110</v>
      </c>
      <c r="AF4" s="78">
        <v>20</v>
      </c>
      <c r="AG4" s="78" t="s">
        <v>111</v>
      </c>
      <c r="AH4" s="78">
        <v>12</v>
      </c>
      <c r="AI4" s="78" t="s">
        <v>111</v>
      </c>
      <c r="AJ4" s="78">
        <v>11</v>
      </c>
      <c r="AK4" s="53">
        <f t="shared" ref="AK4" si="0">SUM(D4+H4+L4+P4+T4+X4+AB4)</f>
        <v>188</v>
      </c>
      <c r="AL4" s="53">
        <f t="shared" ref="AL4" si="1">C4+G4+K4+O4+S4+W4+AA4</f>
        <v>1633</v>
      </c>
      <c r="AM4" s="46">
        <f t="shared" ref="AM4" si="2">E4+I4+M4+Q4+U4+Y4+AC4</f>
        <v>60</v>
      </c>
      <c r="AN4" s="46">
        <f t="shared" ref="AN4" si="3">SUM(F4+J4+N4+R4+V4+Z4+AD4)</f>
        <v>87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AC29" sqref="AC29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86" t="s">
        <v>86</v>
      </c>
      <c r="B4" s="95">
        <v>17</v>
      </c>
      <c r="C4" s="80">
        <v>283</v>
      </c>
      <c r="D4" s="78">
        <v>4</v>
      </c>
      <c r="E4" s="78">
        <v>1</v>
      </c>
      <c r="F4" s="78">
        <v>0</v>
      </c>
      <c r="G4" s="80">
        <v>299</v>
      </c>
      <c r="H4" s="78">
        <v>12</v>
      </c>
      <c r="I4" s="78">
        <v>8</v>
      </c>
      <c r="J4" s="78">
        <v>3</v>
      </c>
      <c r="K4" s="80">
        <v>266</v>
      </c>
      <c r="L4" s="78">
        <v>10</v>
      </c>
      <c r="M4" s="78">
        <v>6</v>
      </c>
      <c r="N4" s="78">
        <v>2</v>
      </c>
      <c r="O4" s="80">
        <v>284</v>
      </c>
      <c r="P4" s="78">
        <v>5</v>
      </c>
      <c r="Q4" s="78">
        <v>2</v>
      </c>
      <c r="R4" s="78">
        <v>0</v>
      </c>
      <c r="S4" s="80">
        <v>308</v>
      </c>
      <c r="T4" s="78">
        <v>5</v>
      </c>
      <c r="U4" s="78">
        <v>1</v>
      </c>
      <c r="V4" s="78">
        <v>2</v>
      </c>
      <c r="W4" s="80">
        <v>101</v>
      </c>
      <c r="X4" s="81">
        <v>0</v>
      </c>
      <c r="Y4" s="82">
        <v>0</v>
      </c>
      <c r="Z4" s="81">
        <v>0</v>
      </c>
      <c r="AA4" s="80">
        <v>92</v>
      </c>
      <c r="AB4" s="83">
        <v>0</v>
      </c>
      <c r="AC4" s="83">
        <v>0</v>
      </c>
      <c r="AD4" s="83">
        <v>0</v>
      </c>
      <c r="AE4" s="80" t="s">
        <v>112</v>
      </c>
      <c r="AF4" s="88">
        <v>11</v>
      </c>
      <c r="AG4" s="88" t="s">
        <v>113</v>
      </c>
      <c r="AH4" s="88">
        <v>4</v>
      </c>
      <c r="AI4" s="88">
        <v>0</v>
      </c>
      <c r="AJ4" s="88">
        <v>0</v>
      </c>
      <c r="AK4" s="53">
        <f t="shared" ref="AK4" si="0">SUM(D4+H4+L4+P4+T4+X4+AB4)</f>
        <v>36</v>
      </c>
      <c r="AL4" s="53">
        <f t="shared" ref="AL4" si="1">C4+G4+K4+O4+S4+W4+AA4</f>
        <v>1633</v>
      </c>
      <c r="AM4" s="46">
        <f t="shared" ref="AM4" si="2">E4+I4+M4+Q4+U4+Y4+AC4</f>
        <v>18</v>
      </c>
      <c r="AN4" s="46">
        <f t="shared" ref="AN4" si="3">SUM(F4+J4+N4+R4+V4+Z4+AD4)</f>
        <v>7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5"/>
  <sheetViews>
    <sheetView workbookViewId="0">
      <selection activeCell="G14" sqref="G14"/>
    </sheetView>
  </sheetViews>
  <sheetFormatPr defaultRowHeight="15"/>
  <cols>
    <col min="1" max="1" width="17.14062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4" max="44" width="7.140625" customWidth="1"/>
  </cols>
  <sheetData>
    <row r="1" spans="1:44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39"/>
      <c r="T1" s="40"/>
      <c r="U1" s="40"/>
      <c r="V1" s="40"/>
      <c r="W1" s="40"/>
      <c r="X1" s="40"/>
      <c r="Y1" s="40"/>
      <c r="Z1" s="41"/>
      <c r="AA1" s="41"/>
      <c r="AB1" s="41"/>
      <c r="AC1" s="41"/>
      <c r="AD1" s="41"/>
      <c r="AE1" s="41"/>
      <c r="AF1" s="41"/>
      <c r="AG1" s="41"/>
      <c r="AH1" s="41"/>
      <c r="AI1" s="40"/>
      <c r="AJ1" s="40"/>
      <c r="AK1" s="40"/>
      <c r="AL1" s="40"/>
      <c r="AM1" s="40"/>
      <c r="AN1" s="40"/>
      <c r="AO1" s="26"/>
      <c r="AP1" s="26"/>
      <c r="AQ1" s="26"/>
      <c r="AR1" s="26"/>
    </row>
    <row r="2" spans="1:44" ht="15" customHeight="1">
      <c r="A2" s="109" t="s">
        <v>0</v>
      </c>
      <c r="B2" s="113" t="s">
        <v>1</v>
      </c>
      <c r="C2" s="27"/>
      <c r="D2" s="114" t="s">
        <v>2</v>
      </c>
      <c r="E2" s="114"/>
      <c r="F2" s="114"/>
      <c r="G2" s="42"/>
      <c r="H2" s="114" t="s">
        <v>3</v>
      </c>
      <c r="I2" s="114"/>
      <c r="J2" s="114"/>
      <c r="K2" s="115" t="s">
        <v>4</v>
      </c>
      <c r="L2" s="116"/>
      <c r="M2" s="116"/>
      <c r="N2" s="117"/>
      <c r="O2" s="115" t="s">
        <v>5</v>
      </c>
      <c r="P2" s="116"/>
      <c r="Q2" s="116"/>
      <c r="R2" s="117"/>
      <c r="S2" s="115" t="s">
        <v>6</v>
      </c>
      <c r="T2" s="116"/>
      <c r="U2" s="116"/>
      <c r="V2" s="117"/>
      <c r="W2" s="115" t="s">
        <v>7</v>
      </c>
      <c r="X2" s="116"/>
      <c r="Y2" s="116"/>
      <c r="Z2" s="117"/>
      <c r="AA2" s="115" t="s">
        <v>8</v>
      </c>
      <c r="AB2" s="116"/>
      <c r="AC2" s="116"/>
      <c r="AD2" s="117"/>
      <c r="AE2" s="115" t="s">
        <v>9</v>
      </c>
      <c r="AF2" s="116"/>
      <c r="AG2" s="116"/>
      <c r="AH2" s="117"/>
      <c r="AI2" s="118" t="s">
        <v>16</v>
      </c>
      <c r="AJ2" s="118"/>
      <c r="AK2" s="118" t="s">
        <v>17</v>
      </c>
      <c r="AL2" s="118"/>
      <c r="AM2" s="118" t="s">
        <v>18</v>
      </c>
      <c r="AN2" s="118"/>
      <c r="AO2" s="101" t="s">
        <v>73</v>
      </c>
      <c r="AP2" s="102"/>
      <c r="AQ2" s="102"/>
      <c r="AR2" s="103"/>
    </row>
    <row r="3" spans="1:44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3" t="s">
        <v>14</v>
      </c>
      <c r="AF3" s="35" t="s">
        <v>15</v>
      </c>
      <c r="AG3" s="35" t="s">
        <v>12</v>
      </c>
      <c r="AH3" s="35" t="s">
        <v>13</v>
      </c>
      <c r="AI3" s="44" t="s">
        <v>19</v>
      </c>
      <c r="AJ3" s="44" t="s">
        <v>11</v>
      </c>
      <c r="AK3" s="44" t="s">
        <v>19</v>
      </c>
      <c r="AL3" s="44" t="s">
        <v>11</v>
      </c>
      <c r="AM3" s="44" t="s">
        <v>19</v>
      </c>
      <c r="AN3" s="44" t="s">
        <v>11</v>
      </c>
      <c r="AO3" s="30" t="s">
        <v>72</v>
      </c>
      <c r="AP3" s="31" t="s">
        <v>69</v>
      </c>
      <c r="AQ3" s="31" t="s">
        <v>70</v>
      </c>
      <c r="AR3" s="31" t="s">
        <v>71</v>
      </c>
    </row>
    <row r="4" spans="1:44">
      <c r="A4" s="48" t="s">
        <v>86</v>
      </c>
      <c r="B4" s="95">
        <v>17</v>
      </c>
      <c r="C4" s="80">
        <v>292</v>
      </c>
      <c r="D4" s="78">
        <v>69</v>
      </c>
      <c r="E4" s="78">
        <v>18</v>
      </c>
      <c r="F4" s="78">
        <v>17</v>
      </c>
      <c r="G4" s="80">
        <v>283</v>
      </c>
      <c r="H4" s="78">
        <v>62</v>
      </c>
      <c r="I4" s="78">
        <v>0</v>
      </c>
      <c r="J4" s="78">
        <v>3</v>
      </c>
      <c r="K4" s="80">
        <v>299</v>
      </c>
      <c r="L4" s="78">
        <v>62</v>
      </c>
      <c r="M4" s="78">
        <v>1</v>
      </c>
      <c r="N4" s="78">
        <v>10</v>
      </c>
      <c r="O4" s="80">
        <v>266</v>
      </c>
      <c r="P4" s="78">
        <v>60</v>
      </c>
      <c r="Q4" s="78">
        <v>2</v>
      </c>
      <c r="R4" s="78">
        <v>12</v>
      </c>
      <c r="S4" s="80">
        <v>284</v>
      </c>
      <c r="T4" s="78">
        <v>63</v>
      </c>
      <c r="U4" s="78">
        <v>8</v>
      </c>
      <c r="V4" s="78">
        <v>15</v>
      </c>
      <c r="W4" s="80">
        <v>308</v>
      </c>
      <c r="X4" s="81">
        <v>61</v>
      </c>
      <c r="Y4" s="82">
        <v>5</v>
      </c>
      <c r="Z4" s="81">
        <v>12</v>
      </c>
      <c r="AA4" s="80">
        <v>101</v>
      </c>
      <c r="AB4" s="83">
        <v>18</v>
      </c>
      <c r="AC4" s="83">
        <v>6</v>
      </c>
      <c r="AD4" s="83">
        <v>9</v>
      </c>
      <c r="AE4" s="80">
        <v>92</v>
      </c>
      <c r="AF4" s="83">
        <v>23</v>
      </c>
      <c r="AG4" s="83">
        <v>6</v>
      </c>
      <c r="AH4" s="83">
        <v>10</v>
      </c>
      <c r="AI4" s="84" t="s">
        <v>88</v>
      </c>
      <c r="AJ4" s="84">
        <v>18</v>
      </c>
      <c r="AK4" s="84">
        <v>42</v>
      </c>
      <c r="AL4" s="84">
        <v>11</v>
      </c>
      <c r="AM4" s="84" t="s">
        <v>89</v>
      </c>
      <c r="AN4" s="84">
        <v>18</v>
      </c>
      <c r="AO4" s="32">
        <f t="shared" ref="AO4" si="0">D4+H4+L4+P4+T4+X4+AB4+AF4</f>
        <v>418</v>
      </c>
      <c r="AP4" s="45">
        <f t="shared" ref="AP4" si="1">SUM(C4+G4+K4+O4+S4+W4+AA4+AE4)</f>
        <v>1925</v>
      </c>
      <c r="AQ4" s="46">
        <f t="shared" ref="AQ4:AR4" si="2">SUM(E4+I4+M4+Q4+U4+Y4+AC4+AG4)</f>
        <v>46</v>
      </c>
      <c r="AR4" s="46">
        <f t="shared" si="2"/>
        <v>88</v>
      </c>
    </row>
    <row r="5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G24" sqref="G24"/>
    </sheetView>
  </sheetViews>
  <sheetFormatPr defaultRowHeight="15"/>
  <cols>
    <col min="1" max="1" width="18.71093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1</v>
      </c>
      <c r="E4" s="78">
        <v>0</v>
      </c>
      <c r="F4" s="78">
        <v>0</v>
      </c>
      <c r="G4" s="80">
        <v>299</v>
      </c>
      <c r="H4" s="78">
        <v>0</v>
      </c>
      <c r="I4" s="78">
        <v>0</v>
      </c>
      <c r="J4" s="78">
        <v>0</v>
      </c>
      <c r="K4" s="80">
        <v>266</v>
      </c>
      <c r="L4" s="78">
        <v>1</v>
      </c>
      <c r="M4" s="78">
        <v>0</v>
      </c>
      <c r="N4" s="78">
        <v>0</v>
      </c>
      <c r="O4" s="80">
        <v>284</v>
      </c>
      <c r="P4" s="78">
        <v>12</v>
      </c>
      <c r="Q4" s="78">
        <v>1</v>
      </c>
      <c r="R4" s="78">
        <v>2</v>
      </c>
      <c r="S4" s="80">
        <v>308</v>
      </c>
      <c r="T4" s="78">
        <v>23</v>
      </c>
      <c r="U4" s="78">
        <v>1</v>
      </c>
      <c r="V4" s="78">
        <v>7</v>
      </c>
      <c r="W4" s="80">
        <v>101</v>
      </c>
      <c r="X4" s="81">
        <v>10</v>
      </c>
      <c r="Y4" s="82">
        <v>1</v>
      </c>
      <c r="Z4" s="81">
        <v>2</v>
      </c>
      <c r="AA4" s="80">
        <v>92</v>
      </c>
      <c r="AB4" s="83">
        <v>9</v>
      </c>
      <c r="AC4" s="83">
        <v>1</v>
      </c>
      <c r="AD4" s="83">
        <v>3</v>
      </c>
      <c r="AE4" s="80">
        <v>104</v>
      </c>
      <c r="AF4" s="78">
        <v>3</v>
      </c>
      <c r="AG4" s="78">
        <v>102</v>
      </c>
      <c r="AH4" s="78">
        <v>8</v>
      </c>
      <c r="AI4" s="78" t="s">
        <v>114</v>
      </c>
      <c r="AJ4" s="78">
        <v>10</v>
      </c>
      <c r="AK4" s="53">
        <f t="shared" ref="AK4" si="0">SUM(D4+H4+L4+P4+T4+X4+AB4)</f>
        <v>56</v>
      </c>
      <c r="AL4" s="53">
        <f t="shared" ref="AL4" si="1">C4+G4+K4+O4+S4+W4+AA4</f>
        <v>1633</v>
      </c>
      <c r="AM4" s="46">
        <f t="shared" ref="AM4" si="2">E4+I4+M4+Q4+U4+Y4+AC4</f>
        <v>4</v>
      </c>
      <c r="AN4" s="46">
        <f t="shared" ref="AN4" si="3">SUM(F4+J4+N4+R4+V4+Z4+AD4)</f>
        <v>14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F7"/>
  <sheetViews>
    <sheetView workbookViewId="0">
      <selection activeCell="E25" sqref="E25"/>
    </sheetView>
  </sheetViews>
  <sheetFormatPr defaultColWidth="15.7109375" defaultRowHeight="15"/>
  <cols>
    <col min="1" max="1" width="18.5703125" style="13" customWidth="1"/>
    <col min="2" max="2" width="17.85546875" style="4" customWidth="1"/>
    <col min="3" max="3" width="11" style="4" customWidth="1"/>
    <col min="4" max="8" width="7.7109375" style="4" customWidth="1"/>
    <col min="9" max="9" width="14.1406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8.28515625" style="4" customWidth="1"/>
    <col min="18" max="18" width="8.5703125" style="4" customWidth="1"/>
    <col min="19" max="25" width="8.7109375" style="4" customWidth="1"/>
    <col min="26" max="26" width="13.28515625" style="4" customWidth="1"/>
    <col min="27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34.5" customHeight="1">
      <c r="A1" s="122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240" s="9" customFormat="1" ht="15" customHeight="1">
      <c r="A2" s="123" t="s">
        <v>0</v>
      </c>
      <c r="B2" s="133" t="s">
        <v>78</v>
      </c>
      <c r="C2" s="125" t="s">
        <v>20</v>
      </c>
      <c r="D2" s="125"/>
      <c r="E2" s="125"/>
      <c r="F2" s="126" t="s">
        <v>21</v>
      </c>
      <c r="G2" s="126" t="s">
        <v>38</v>
      </c>
      <c r="H2" s="126" t="s">
        <v>39</v>
      </c>
      <c r="I2" s="125" t="s">
        <v>79</v>
      </c>
      <c r="J2" s="128" t="s">
        <v>20</v>
      </c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30"/>
      <c r="Z2" s="131" t="s">
        <v>22</v>
      </c>
      <c r="AA2" s="126" t="s">
        <v>40</v>
      </c>
      <c r="AB2" s="126" t="s">
        <v>80</v>
      </c>
      <c r="AC2" s="120" t="s">
        <v>35</v>
      </c>
      <c r="AD2" s="120" t="s">
        <v>41</v>
      </c>
      <c r="AE2" s="120" t="s">
        <v>36</v>
      </c>
      <c r="AF2" s="120" t="s">
        <v>37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124"/>
      <c r="B3" s="127"/>
      <c r="C3" s="35" t="s">
        <v>23</v>
      </c>
      <c r="D3" s="35" t="s">
        <v>24</v>
      </c>
      <c r="E3" s="35" t="s">
        <v>25</v>
      </c>
      <c r="F3" s="127"/>
      <c r="G3" s="127"/>
      <c r="H3" s="127"/>
      <c r="I3" s="125"/>
      <c r="J3" s="43" t="s">
        <v>26</v>
      </c>
      <c r="K3" s="43" t="s">
        <v>25</v>
      </c>
      <c r="L3" s="43" t="s">
        <v>27</v>
      </c>
      <c r="M3" s="43" t="s">
        <v>28</v>
      </c>
      <c r="N3" s="43" t="s">
        <v>29</v>
      </c>
      <c r="O3" s="43" t="s">
        <v>30</v>
      </c>
      <c r="P3" s="43" t="s">
        <v>31</v>
      </c>
      <c r="Q3" s="43" t="s">
        <v>32</v>
      </c>
      <c r="R3" s="43" t="s">
        <v>33</v>
      </c>
      <c r="S3" s="43" t="s">
        <v>34</v>
      </c>
      <c r="T3" s="56">
        <v>11</v>
      </c>
      <c r="U3" s="56">
        <v>12</v>
      </c>
      <c r="V3" s="56">
        <v>13</v>
      </c>
      <c r="W3" s="56">
        <v>14</v>
      </c>
      <c r="X3" s="56">
        <v>15</v>
      </c>
      <c r="Y3" s="56">
        <v>16</v>
      </c>
      <c r="Z3" s="132"/>
      <c r="AA3" s="127"/>
      <c r="AB3" s="127"/>
      <c r="AC3" s="121"/>
      <c r="AD3" s="121"/>
      <c r="AE3" s="121"/>
      <c r="AF3" s="121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>
      <c r="A4" s="57" t="s">
        <v>86</v>
      </c>
      <c r="B4" s="89">
        <f t="shared" ref="B4" si="0">C4+D4+E4</f>
        <v>237</v>
      </c>
      <c r="C4" s="69">
        <v>14</v>
      </c>
      <c r="D4" s="69">
        <v>168</v>
      </c>
      <c r="E4" s="69">
        <v>55</v>
      </c>
      <c r="F4" s="75">
        <f t="shared" ref="F4" si="1">C4+D4+(E4*2)</f>
        <v>292</v>
      </c>
      <c r="G4" s="69">
        <v>68</v>
      </c>
      <c r="H4" s="90">
        <f t="shared" ref="H4" si="2">(G4*100)/F4</f>
        <v>23.287671232876711</v>
      </c>
      <c r="I4" s="76">
        <f t="shared" ref="I4" si="3">SUM(J4:Y4)</f>
        <v>1444</v>
      </c>
      <c r="J4" s="69">
        <v>258</v>
      </c>
      <c r="K4" s="69">
        <v>237</v>
      </c>
      <c r="L4" s="69">
        <v>213</v>
      </c>
      <c r="M4" s="69">
        <v>219</v>
      </c>
      <c r="N4" s="69">
        <v>162</v>
      </c>
      <c r="O4" s="69">
        <v>165</v>
      </c>
      <c r="P4" s="69">
        <v>78</v>
      </c>
      <c r="Q4" s="69">
        <v>46</v>
      </c>
      <c r="R4" s="69">
        <v>36</v>
      </c>
      <c r="S4" s="69">
        <v>11</v>
      </c>
      <c r="T4" s="69">
        <v>12</v>
      </c>
      <c r="U4" s="69">
        <v>6</v>
      </c>
      <c r="V4" s="69"/>
      <c r="W4" s="70">
        <v>1</v>
      </c>
      <c r="X4" s="69"/>
      <c r="Y4" s="69"/>
      <c r="Z4" s="75">
        <f t="shared" ref="Z4" si="4">J4+(K4*2)+(L4*3)+(M4*4)+(N4*5)+(O4*6)+(P4*7)+(Q4*8)+(R4*9)+(S4*10)+(T4*11)+(U4*12)+(V4*13)+(W4*14)+(X4*15)+(Y4*16)</f>
        <v>5613</v>
      </c>
      <c r="AA4" s="74">
        <v>1391</v>
      </c>
      <c r="AB4" s="68">
        <f t="shared" ref="AB4" si="5">(AA4*100)/Z4</f>
        <v>24.781756636379832</v>
      </c>
      <c r="AC4" s="74">
        <v>32</v>
      </c>
      <c r="AD4" s="74">
        <v>14</v>
      </c>
      <c r="AE4" s="74">
        <v>4</v>
      </c>
      <c r="AF4" s="74">
        <v>3</v>
      </c>
    </row>
    <row r="5" spans="1:240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240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240" s="2" customFormat="1">
      <c r="A7" s="13"/>
      <c r="B7" s="4"/>
      <c r="C7" s="4"/>
      <c r="D7" s="4"/>
      <c r="E7" s="4"/>
      <c r="F7" s="4"/>
      <c r="G7" s="4"/>
      <c r="H7" s="4"/>
      <c r="I7" s="4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8"/>
      <c r="V7" s="18"/>
      <c r="W7" s="18"/>
      <c r="X7" s="18"/>
      <c r="Y7" s="19"/>
      <c r="Z7" s="1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A7"/>
  <sheetViews>
    <sheetView workbookViewId="0">
      <pane ySplit="2" topLeftCell="A3" activePane="bottomLeft" state="frozen"/>
      <selection pane="bottomLeft" activeCell="T35" sqref="T35"/>
    </sheetView>
  </sheetViews>
  <sheetFormatPr defaultRowHeight="15"/>
  <cols>
    <col min="1" max="1" width="18.5703125" customWidth="1"/>
    <col min="2" max="25" width="9.140625" customWidth="1"/>
    <col min="26" max="26" width="9.5703125" bestFit="1" customWidth="1"/>
  </cols>
  <sheetData>
    <row r="1" spans="1:27" ht="26.25" customHeight="1">
      <c r="A1" s="134" t="s">
        <v>83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26"/>
    </row>
    <row r="2" spans="1:27" ht="45">
      <c r="A2" s="64" t="s">
        <v>75</v>
      </c>
      <c r="B2" s="59" t="s">
        <v>10</v>
      </c>
      <c r="C2" s="58" t="s">
        <v>42</v>
      </c>
      <c r="D2" s="58" t="s">
        <v>43</v>
      </c>
      <c r="E2" s="58" t="s">
        <v>44</v>
      </c>
      <c r="F2" s="58" t="s">
        <v>45</v>
      </c>
      <c r="G2" s="58" t="s">
        <v>46</v>
      </c>
      <c r="H2" s="58" t="s">
        <v>47</v>
      </c>
      <c r="I2" s="60" t="s">
        <v>74</v>
      </c>
      <c r="J2" s="58" t="s">
        <v>48</v>
      </c>
      <c r="K2" s="58" t="s">
        <v>49</v>
      </c>
      <c r="L2" s="58" t="s">
        <v>50</v>
      </c>
      <c r="M2" s="58" t="s">
        <v>51</v>
      </c>
      <c r="N2" s="58" t="s">
        <v>52</v>
      </c>
      <c r="O2" s="58" t="s">
        <v>53</v>
      </c>
      <c r="P2" s="58" t="s">
        <v>54</v>
      </c>
      <c r="Q2" s="58" t="s">
        <v>55</v>
      </c>
      <c r="R2" s="58" t="s">
        <v>56</v>
      </c>
      <c r="S2" s="58" t="s">
        <v>57</v>
      </c>
      <c r="T2" s="58" t="s">
        <v>58</v>
      </c>
      <c r="U2" s="58" t="s">
        <v>59</v>
      </c>
      <c r="V2" s="58" t="s">
        <v>60</v>
      </c>
      <c r="W2" s="58" t="s">
        <v>61</v>
      </c>
      <c r="X2" s="58" t="s">
        <v>81</v>
      </c>
      <c r="Y2" s="58" t="s">
        <v>82</v>
      </c>
      <c r="Z2" s="58" t="s">
        <v>62</v>
      </c>
      <c r="AA2" s="26"/>
    </row>
    <row r="3" spans="1:27">
      <c r="A3" s="62" t="s">
        <v>86</v>
      </c>
      <c r="B3" s="100">
        <v>1111</v>
      </c>
      <c r="C3" s="100">
        <v>418</v>
      </c>
      <c r="D3" s="100">
        <v>82</v>
      </c>
      <c r="E3" s="100">
        <v>24</v>
      </c>
      <c r="F3" s="91">
        <v>0</v>
      </c>
      <c r="G3" s="92">
        <v>0</v>
      </c>
      <c r="H3" s="92">
        <v>0</v>
      </c>
      <c r="I3" s="91">
        <v>0</v>
      </c>
      <c r="J3" s="98">
        <v>580</v>
      </c>
      <c r="K3" s="98">
        <v>457</v>
      </c>
      <c r="L3" s="98">
        <v>455</v>
      </c>
      <c r="M3" s="98">
        <v>891</v>
      </c>
      <c r="N3" s="98">
        <v>100</v>
      </c>
      <c r="O3" s="99">
        <v>171</v>
      </c>
      <c r="P3" s="98">
        <v>725</v>
      </c>
      <c r="Q3" s="99">
        <v>162</v>
      </c>
      <c r="R3" s="99">
        <v>159</v>
      </c>
      <c r="S3" s="99">
        <v>204</v>
      </c>
      <c r="T3" s="99">
        <v>41</v>
      </c>
      <c r="U3" s="99">
        <v>22</v>
      </c>
      <c r="V3" s="99">
        <v>23</v>
      </c>
      <c r="W3" s="99">
        <v>188</v>
      </c>
      <c r="X3" s="99">
        <v>36</v>
      </c>
      <c r="Y3" s="99">
        <v>56</v>
      </c>
      <c r="Z3" s="96">
        <f t="shared" ref="Z3" si="0">SUM(B3:Y3)</f>
        <v>5905</v>
      </c>
      <c r="AA3" s="26"/>
    </row>
    <row r="4" spans="1:27">
      <c r="A4" s="26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3" t="s">
        <v>75</v>
      </c>
      <c r="Z4" s="26"/>
      <c r="AA4" s="26"/>
    </row>
    <row r="5" spans="1:27">
      <c r="C5" s="65"/>
    </row>
    <row r="6" spans="1:27">
      <c r="C6" s="66"/>
      <c r="J6" s="66"/>
    </row>
    <row r="7" spans="1:27">
      <c r="T7" s="12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C25" sqref="C25"/>
    </sheetView>
  </sheetViews>
  <sheetFormatPr defaultRowHeight="15"/>
  <cols>
    <col min="1" max="1" width="19.5703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82.5" customHeight="1">
      <c r="B1" s="14"/>
      <c r="C1" s="14"/>
      <c r="D1" s="14"/>
      <c r="E1" s="135" t="s">
        <v>68</v>
      </c>
      <c r="F1" s="135"/>
    </row>
    <row r="2" spans="1:6" ht="33" customHeight="1">
      <c r="A2" s="136" t="s">
        <v>84</v>
      </c>
      <c r="B2" s="136"/>
      <c r="C2" s="136"/>
      <c r="D2" s="136"/>
      <c r="E2" s="136"/>
      <c r="F2" s="136"/>
    </row>
    <row r="3" spans="1:6" ht="34.5" customHeight="1">
      <c r="A3" s="15" t="s">
        <v>63</v>
      </c>
      <c r="B3" s="16" t="s">
        <v>64</v>
      </c>
      <c r="C3" s="16" t="s">
        <v>65</v>
      </c>
      <c r="D3" s="16" t="s">
        <v>66</v>
      </c>
      <c r="E3" s="16" t="s">
        <v>67</v>
      </c>
      <c r="F3" s="16" t="s">
        <v>115</v>
      </c>
    </row>
    <row r="4" spans="1:6" ht="15" customHeight="1">
      <c r="A4" s="67" t="s">
        <v>86</v>
      </c>
      <c r="B4" s="71">
        <v>1925</v>
      </c>
      <c r="C4" s="72">
        <v>237</v>
      </c>
      <c r="D4" s="73">
        <v>1444</v>
      </c>
      <c r="E4" s="93">
        <f t="shared" ref="E4" si="0">C4+D4</f>
        <v>1681</v>
      </c>
      <c r="F4" s="94">
        <f t="shared" ref="F4" si="1">E4*100/B4</f>
        <v>87.324675324675326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6"/>
  <sheetViews>
    <sheetView workbookViewId="0">
      <selection activeCell="C26" sqref="C26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8" max="38" width="9.140625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23"/>
      <c r="T1" s="23"/>
      <c r="U1" s="23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3"/>
      <c r="AG1" s="23"/>
      <c r="AH1" s="23"/>
      <c r="AI1" s="23"/>
      <c r="AJ1" s="23"/>
      <c r="AK1" s="49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9" t="s">
        <v>16</v>
      </c>
      <c r="AF2" s="119"/>
      <c r="AG2" s="119" t="s">
        <v>17</v>
      </c>
      <c r="AH2" s="119"/>
      <c r="AI2" s="119" t="s">
        <v>18</v>
      </c>
      <c r="AJ2" s="119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50" t="s">
        <v>19</v>
      </c>
      <c r="AF3" s="50" t="s">
        <v>11</v>
      </c>
      <c r="AG3" s="50" t="s">
        <v>19</v>
      </c>
      <c r="AH3" s="50" t="s">
        <v>11</v>
      </c>
      <c r="AI3" s="50" t="s">
        <v>19</v>
      </c>
      <c r="AJ3" s="50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13</v>
      </c>
      <c r="E4" s="78">
        <v>0</v>
      </c>
      <c r="F4" s="78">
        <v>9</v>
      </c>
      <c r="G4" s="80">
        <v>299</v>
      </c>
      <c r="H4" s="78">
        <v>15</v>
      </c>
      <c r="I4" s="78">
        <v>8</v>
      </c>
      <c r="J4" s="78">
        <v>6</v>
      </c>
      <c r="K4" s="80">
        <v>266</v>
      </c>
      <c r="L4" s="78">
        <v>16</v>
      </c>
      <c r="M4" s="78">
        <v>0</v>
      </c>
      <c r="N4" s="78">
        <v>0</v>
      </c>
      <c r="O4" s="80">
        <v>284</v>
      </c>
      <c r="P4" s="78">
        <v>9</v>
      </c>
      <c r="Q4" s="78">
        <v>0</v>
      </c>
      <c r="R4" s="78">
        <v>1</v>
      </c>
      <c r="S4" s="80">
        <v>308</v>
      </c>
      <c r="T4" s="78">
        <v>17</v>
      </c>
      <c r="U4" s="78">
        <v>0</v>
      </c>
      <c r="V4" s="78">
        <v>1</v>
      </c>
      <c r="W4" s="80">
        <v>101</v>
      </c>
      <c r="X4" s="81">
        <v>5</v>
      </c>
      <c r="Y4" s="82">
        <v>1</v>
      </c>
      <c r="Z4" s="81">
        <v>1</v>
      </c>
      <c r="AA4" s="80">
        <v>92</v>
      </c>
      <c r="AB4" s="83">
        <v>7</v>
      </c>
      <c r="AC4" s="83">
        <v>0</v>
      </c>
      <c r="AD4" s="83">
        <v>1</v>
      </c>
      <c r="AE4" s="80" t="s">
        <v>90</v>
      </c>
      <c r="AF4" s="78">
        <v>5</v>
      </c>
      <c r="AG4" s="78">
        <v>20</v>
      </c>
      <c r="AH4" s="78">
        <v>2</v>
      </c>
      <c r="AI4" s="78" t="s">
        <v>91</v>
      </c>
      <c r="AJ4" s="78">
        <v>5</v>
      </c>
      <c r="AK4" s="51">
        <f t="shared" ref="AK4" si="0">SUM(D4+H4+L4+P4+T4+X4+AB4)</f>
        <v>82</v>
      </c>
      <c r="AL4" s="51">
        <f t="shared" ref="AL4" si="1">C4+G4+K4+O4+S4+W4+AA4</f>
        <v>1633</v>
      </c>
      <c r="AM4" s="52">
        <f t="shared" ref="AM4" si="2">E4+I4+M4+Q4+U4+Y4+AC4</f>
        <v>9</v>
      </c>
      <c r="AN4" s="52">
        <f t="shared" ref="AN4" si="3">SUM(F4+J4+N4+R4+V4+Z4+AD4)</f>
        <v>19</v>
      </c>
    </row>
    <row r="5" spans="1:40" ht="15" customHeight="1"/>
    <row r="6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7"/>
  <sheetViews>
    <sheetView workbookViewId="0">
      <selection activeCell="G20" sqref="G20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26"/>
      <c r="AJ1" s="26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9" t="s">
        <v>16</v>
      </c>
      <c r="AF2" s="119"/>
      <c r="AG2" s="119" t="s">
        <v>17</v>
      </c>
      <c r="AH2" s="119"/>
      <c r="AI2" s="119" t="s">
        <v>18</v>
      </c>
      <c r="AJ2" s="119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50" t="s">
        <v>19</v>
      </c>
      <c r="AF3" s="50" t="s">
        <v>11</v>
      </c>
      <c r="AG3" s="50" t="s">
        <v>19</v>
      </c>
      <c r="AH3" s="50" t="s">
        <v>11</v>
      </c>
      <c r="AI3" s="50" t="s">
        <v>19</v>
      </c>
      <c r="AJ3" s="50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5</v>
      </c>
      <c r="E4" s="78">
        <v>0</v>
      </c>
      <c r="F4" s="78">
        <v>0</v>
      </c>
      <c r="G4" s="80">
        <v>299</v>
      </c>
      <c r="H4" s="78">
        <v>2</v>
      </c>
      <c r="I4" s="78">
        <v>0</v>
      </c>
      <c r="J4" s="78">
        <v>0</v>
      </c>
      <c r="K4" s="80">
        <v>266</v>
      </c>
      <c r="L4" s="78">
        <v>2</v>
      </c>
      <c r="M4" s="78">
        <v>0</v>
      </c>
      <c r="N4" s="78">
        <v>0</v>
      </c>
      <c r="O4" s="80">
        <v>284</v>
      </c>
      <c r="P4" s="78">
        <v>5</v>
      </c>
      <c r="Q4" s="78">
        <v>0</v>
      </c>
      <c r="R4" s="78">
        <v>0</v>
      </c>
      <c r="S4" s="80">
        <v>308</v>
      </c>
      <c r="T4" s="78">
        <v>7</v>
      </c>
      <c r="U4" s="78">
        <v>0</v>
      </c>
      <c r="V4" s="78">
        <v>0</v>
      </c>
      <c r="W4" s="80">
        <v>101</v>
      </c>
      <c r="X4" s="81">
        <v>1</v>
      </c>
      <c r="Y4" s="82">
        <v>0</v>
      </c>
      <c r="Z4" s="81">
        <v>1</v>
      </c>
      <c r="AA4" s="80">
        <v>92</v>
      </c>
      <c r="AB4" s="83">
        <v>2</v>
      </c>
      <c r="AC4" s="83">
        <v>0</v>
      </c>
      <c r="AD4" s="83">
        <v>1</v>
      </c>
      <c r="AE4" s="80" t="s">
        <v>92</v>
      </c>
      <c r="AF4" s="78">
        <v>3</v>
      </c>
      <c r="AG4" s="78">
        <v>29</v>
      </c>
      <c r="AH4" s="78">
        <v>2</v>
      </c>
      <c r="AI4" s="78" t="s">
        <v>93</v>
      </c>
      <c r="AJ4" s="78">
        <v>3</v>
      </c>
      <c r="AK4" s="51">
        <f t="shared" ref="AK4" si="0">SUM(D4+H4+L4+P4+T4+X4+AB4)</f>
        <v>24</v>
      </c>
      <c r="AL4" s="51">
        <f t="shared" ref="AL4" si="1">C4+G4+K4+O4+S4+W4+AA4</f>
        <v>1633</v>
      </c>
      <c r="AM4" s="52">
        <f t="shared" ref="AM4" si="2">E4+I4+M4+Q4+U4+Y4+AC4</f>
        <v>0</v>
      </c>
      <c r="AN4" s="52">
        <f t="shared" ref="AN4" si="3">SUM(F4+J4+N4+R4+V4+Z4+AD4)</f>
        <v>2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H21" sqref="H21"/>
    </sheetView>
  </sheetViews>
  <sheetFormatPr defaultRowHeight="15"/>
  <cols>
    <col min="1" max="1" width="18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123</v>
      </c>
      <c r="E4" s="78">
        <v>15</v>
      </c>
      <c r="F4" s="78">
        <v>9</v>
      </c>
      <c r="G4" s="80">
        <v>299</v>
      </c>
      <c r="H4" s="78">
        <v>82</v>
      </c>
      <c r="I4" s="78">
        <v>11</v>
      </c>
      <c r="J4" s="78">
        <v>4</v>
      </c>
      <c r="K4" s="80">
        <v>266</v>
      </c>
      <c r="L4" s="78">
        <v>70</v>
      </c>
      <c r="M4" s="78">
        <v>2</v>
      </c>
      <c r="N4" s="78">
        <v>2</v>
      </c>
      <c r="O4" s="80">
        <v>284</v>
      </c>
      <c r="P4" s="78">
        <v>100</v>
      </c>
      <c r="Q4" s="78">
        <v>3</v>
      </c>
      <c r="R4" s="78">
        <v>2</v>
      </c>
      <c r="S4" s="80">
        <v>308</v>
      </c>
      <c r="T4" s="78">
        <v>105</v>
      </c>
      <c r="U4" s="78">
        <v>0</v>
      </c>
      <c r="V4" s="78">
        <v>0</v>
      </c>
      <c r="W4" s="80">
        <v>101</v>
      </c>
      <c r="X4" s="81">
        <v>49</v>
      </c>
      <c r="Y4" s="82">
        <v>0</v>
      </c>
      <c r="Z4" s="81">
        <v>0</v>
      </c>
      <c r="AA4" s="80">
        <v>92</v>
      </c>
      <c r="AB4" s="83">
        <v>51</v>
      </c>
      <c r="AC4" s="83">
        <v>0</v>
      </c>
      <c r="AD4" s="83">
        <v>1</v>
      </c>
      <c r="AE4" s="80">
        <v>250</v>
      </c>
      <c r="AF4" s="78">
        <v>8</v>
      </c>
      <c r="AG4" s="78">
        <v>150</v>
      </c>
      <c r="AH4" s="78">
        <v>2</v>
      </c>
      <c r="AI4" s="78">
        <v>170</v>
      </c>
      <c r="AJ4" s="78">
        <v>2</v>
      </c>
      <c r="AK4" s="53">
        <f t="shared" ref="AK4" si="0">SUM(D4+H4+L4+P4+T4+X4+AB4)</f>
        <v>580</v>
      </c>
      <c r="AL4" s="53">
        <f t="shared" ref="AL4" si="1">C4+G4+K4+O4+S4+W4+AA4</f>
        <v>1633</v>
      </c>
      <c r="AM4" s="46">
        <f t="shared" ref="AM4" si="2">E4+I4+M4+Q4+U4+Y4+AC4</f>
        <v>31</v>
      </c>
      <c r="AN4" s="46">
        <f t="shared" ref="AN4" si="3">SUM(F4+J4+N4+R4+V4+Z4+AD4)</f>
        <v>18</v>
      </c>
    </row>
    <row r="5" spans="1:40" ht="15" customHeight="1">
      <c r="AK5" s="21"/>
    </row>
    <row r="6" spans="1:40" ht="15" customHeight="1">
      <c r="AK6" s="21"/>
    </row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E22" sqref="E22"/>
    </sheetView>
  </sheetViews>
  <sheetFormatPr defaultRowHeight="15"/>
  <cols>
    <col min="1" max="1" width="17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9" max="39" width="10.28515625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55" t="s">
        <v>86</v>
      </c>
      <c r="B4" s="95">
        <v>17</v>
      </c>
      <c r="C4" s="80">
        <v>283</v>
      </c>
      <c r="D4" s="78">
        <v>0</v>
      </c>
      <c r="E4" s="78">
        <v>0</v>
      </c>
      <c r="F4" s="78">
        <v>0</v>
      </c>
      <c r="G4" s="80">
        <v>299</v>
      </c>
      <c r="H4" s="78">
        <v>0</v>
      </c>
      <c r="I4" s="78">
        <v>0</v>
      </c>
      <c r="J4" s="78">
        <v>0</v>
      </c>
      <c r="K4" s="80">
        <v>266</v>
      </c>
      <c r="L4" s="78">
        <v>114</v>
      </c>
      <c r="M4" s="78">
        <v>6</v>
      </c>
      <c r="N4" s="78">
        <v>3</v>
      </c>
      <c r="O4" s="80">
        <v>284</v>
      </c>
      <c r="P4" s="78">
        <v>124</v>
      </c>
      <c r="Q4" s="78">
        <v>10</v>
      </c>
      <c r="R4" s="78">
        <v>7</v>
      </c>
      <c r="S4" s="80">
        <v>308</v>
      </c>
      <c r="T4" s="78">
        <v>126</v>
      </c>
      <c r="U4" s="78">
        <v>3</v>
      </c>
      <c r="V4" s="78">
        <v>1</v>
      </c>
      <c r="W4" s="80">
        <v>101</v>
      </c>
      <c r="X4" s="81">
        <v>54</v>
      </c>
      <c r="Y4" s="82">
        <v>3</v>
      </c>
      <c r="Z4" s="81">
        <v>0</v>
      </c>
      <c r="AA4" s="80">
        <v>92</v>
      </c>
      <c r="AB4" s="83">
        <v>39</v>
      </c>
      <c r="AC4" s="83">
        <v>0</v>
      </c>
      <c r="AD4" s="83">
        <v>0</v>
      </c>
      <c r="AE4" s="80">
        <v>18</v>
      </c>
      <c r="AF4" s="78">
        <v>16</v>
      </c>
      <c r="AG4" s="78">
        <v>17</v>
      </c>
      <c r="AH4" s="78">
        <v>4</v>
      </c>
      <c r="AI4" s="87" t="s">
        <v>94</v>
      </c>
      <c r="AJ4" s="78">
        <v>5</v>
      </c>
      <c r="AK4" s="54">
        <f t="shared" ref="AK4" si="0">SUM(D4+H4+L4+P4+T4+X4+AB4)</f>
        <v>457</v>
      </c>
      <c r="AL4" s="54">
        <f t="shared" ref="AL4" si="1">C4+G4+K4+O4+S4+W4+AA4</f>
        <v>1633</v>
      </c>
      <c r="AM4" s="32">
        <f t="shared" ref="AM4" si="2">E4+I4+M4+Q4+U4+Y4+AC4</f>
        <v>22</v>
      </c>
      <c r="AN4" s="32">
        <f t="shared" ref="AN4" si="3">SUM(F4+J4+N4+R4+V4+Z4+AD4)</f>
        <v>11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H27" sqref="H27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7" max="37" width="9.140625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0</v>
      </c>
      <c r="E4" s="78">
        <v>0</v>
      </c>
      <c r="F4" s="78">
        <v>0</v>
      </c>
      <c r="G4" s="80">
        <v>299</v>
      </c>
      <c r="H4" s="78">
        <v>0</v>
      </c>
      <c r="I4" s="78">
        <v>0</v>
      </c>
      <c r="J4" s="78">
        <v>0</v>
      </c>
      <c r="K4" s="80">
        <v>266</v>
      </c>
      <c r="L4" s="78">
        <v>89</v>
      </c>
      <c r="M4" s="78">
        <v>6</v>
      </c>
      <c r="N4" s="78">
        <v>12</v>
      </c>
      <c r="O4" s="80">
        <v>284</v>
      </c>
      <c r="P4" s="78">
        <v>125</v>
      </c>
      <c r="Q4" s="78">
        <v>14</v>
      </c>
      <c r="R4" s="78">
        <v>11</v>
      </c>
      <c r="S4" s="80">
        <v>308</v>
      </c>
      <c r="T4" s="78">
        <v>128</v>
      </c>
      <c r="U4" s="78">
        <v>0</v>
      </c>
      <c r="V4" s="78">
        <v>1</v>
      </c>
      <c r="W4" s="80">
        <v>101</v>
      </c>
      <c r="X4" s="81">
        <v>60</v>
      </c>
      <c r="Y4" s="82">
        <v>3</v>
      </c>
      <c r="Z4" s="81">
        <v>4</v>
      </c>
      <c r="AA4" s="80">
        <v>92</v>
      </c>
      <c r="AB4" s="83">
        <v>53</v>
      </c>
      <c r="AC4" s="83">
        <v>1</v>
      </c>
      <c r="AD4" s="83">
        <v>3</v>
      </c>
      <c r="AE4" s="80" t="s">
        <v>95</v>
      </c>
      <c r="AF4" s="78">
        <v>13</v>
      </c>
      <c r="AG4" s="78">
        <v>15</v>
      </c>
      <c r="AH4" s="78">
        <v>7</v>
      </c>
      <c r="AI4" s="87" t="s">
        <v>96</v>
      </c>
      <c r="AJ4" s="78">
        <v>11</v>
      </c>
      <c r="AK4" s="53">
        <f t="shared" ref="AK4" si="0">SUM(D4+H4+L4+P4+T4+X4+AB4)</f>
        <v>455</v>
      </c>
      <c r="AL4" s="53">
        <f t="shared" ref="AL4" si="1">C4+G4+K4+O4+S4+W4+AA4</f>
        <v>1633</v>
      </c>
      <c r="AM4" s="46">
        <f t="shared" ref="AM4" si="2">E4+I4+M4+Q4+U4+Y4+AC4</f>
        <v>24</v>
      </c>
      <c r="AN4" s="46">
        <f t="shared" ref="AN4" si="3">SUM(F4+J4+N4+R4+V4+Z4+AD4)</f>
        <v>31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H25" sqref="H25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180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182</v>
      </c>
      <c r="E4" s="78">
        <v>60</v>
      </c>
      <c r="F4" s="78">
        <v>48</v>
      </c>
      <c r="G4" s="80">
        <v>299</v>
      </c>
      <c r="H4" s="78">
        <v>180</v>
      </c>
      <c r="I4" s="78">
        <v>53</v>
      </c>
      <c r="J4" s="78">
        <v>45</v>
      </c>
      <c r="K4" s="80">
        <v>266</v>
      </c>
      <c r="L4" s="78">
        <v>103</v>
      </c>
      <c r="M4" s="78">
        <v>11</v>
      </c>
      <c r="N4" s="78">
        <v>21</v>
      </c>
      <c r="O4" s="80">
        <v>284</v>
      </c>
      <c r="P4" s="78">
        <v>147</v>
      </c>
      <c r="Q4" s="78">
        <v>20</v>
      </c>
      <c r="R4" s="78">
        <v>49</v>
      </c>
      <c r="S4" s="80">
        <v>308</v>
      </c>
      <c r="T4" s="78">
        <v>155</v>
      </c>
      <c r="U4" s="78">
        <v>0</v>
      </c>
      <c r="V4" s="78">
        <v>11</v>
      </c>
      <c r="W4" s="80">
        <v>101</v>
      </c>
      <c r="X4" s="81">
        <v>61</v>
      </c>
      <c r="Y4" s="82">
        <v>5</v>
      </c>
      <c r="Z4" s="81">
        <v>14</v>
      </c>
      <c r="AA4" s="80">
        <v>92</v>
      </c>
      <c r="AB4" s="83">
        <v>63</v>
      </c>
      <c r="AC4" s="83">
        <v>0</v>
      </c>
      <c r="AD4" s="83">
        <v>2</v>
      </c>
      <c r="AE4" s="80" t="s">
        <v>97</v>
      </c>
      <c r="AF4" s="78">
        <v>23</v>
      </c>
      <c r="AG4" s="78">
        <v>28</v>
      </c>
      <c r="AH4" s="78">
        <v>14</v>
      </c>
      <c r="AI4" s="78" t="s">
        <v>98</v>
      </c>
      <c r="AJ4" s="78">
        <v>25</v>
      </c>
      <c r="AK4" s="53">
        <f t="shared" ref="AK4" si="0">SUM(D4+H4+L4+P4+T4+X4+AB4)</f>
        <v>891</v>
      </c>
      <c r="AL4" s="53">
        <f t="shared" ref="AL4" si="1">C4+G4+K4+O4+S4+W4+AA4</f>
        <v>1633</v>
      </c>
      <c r="AM4" s="46">
        <f t="shared" ref="AM4" si="2">E4+I4+M4+Q4+U4+Y4+AC4</f>
        <v>149</v>
      </c>
      <c r="AN4" s="46">
        <f t="shared" ref="AN4" si="3">SUM(F4+J4+N4+R4+V4+Z4+AD4)</f>
        <v>190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7"/>
  <sheetViews>
    <sheetView workbookViewId="0">
      <selection activeCell="I38" sqref="I38"/>
    </sheetView>
  </sheetViews>
  <sheetFormatPr defaultRowHeight="15"/>
  <cols>
    <col min="1" max="1" width="16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8" t="s">
        <v>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109" t="s">
        <v>0</v>
      </c>
      <c r="B2" s="113" t="s">
        <v>1</v>
      </c>
      <c r="C2" s="42"/>
      <c r="D2" s="114" t="s">
        <v>3</v>
      </c>
      <c r="E2" s="114"/>
      <c r="F2" s="114"/>
      <c r="G2" s="115" t="s">
        <v>4</v>
      </c>
      <c r="H2" s="116"/>
      <c r="I2" s="116"/>
      <c r="J2" s="117"/>
      <c r="K2" s="115" t="s">
        <v>5</v>
      </c>
      <c r="L2" s="116"/>
      <c r="M2" s="116"/>
      <c r="N2" s="117"/>
      <c r="O2" s="115" t="s">
        <v>6</v>
      </c>
      <c r="P2" s="116"/>
      <c r="Q2" s="116"/>
      <c r="R2" s="117"/>
      <c r="S2" s="115" t="s">
        <v>7</v>
      </c>
      <c r="T2" s="116"/>
      <c r="U2" s="116"/>
      <c r="V2" s="117"/>
      <c r="W2" s="115" t="s">
        <v>8</v>
      </c>
      <c r="X2" s="116"/>
      <c r="Y2" s="116"/>
      <c r="Z2" s="117"/>
      <c r="AA2" s="115" t="s">
        <v>9</v>
      </c>
      <c r="AB2" s="116"/>
      <c r="AC2" s="116"/>
      <c r="AD2" s="117"/>
      <c r="AE2" s="118" t="s">
        <v>16</v>
      </c>
      <c r="AF2" s="118"/>
      <c r="AG2" s="118" t="s">
        <v>17</v>
      </c>
      <c r="AH2" s="118"/>
      <c r="AI2" s="118" t="s">
        <v>18</v>
      </c>
      <c r="AJ2" s="118"/>
      <c r="AK2" s="101" t="s">
        <v>73</v>
      </c>
      <c r="AL2" s="102"/>
      <c r="AM2" s="102"/>
      <c r="AN2" s="103"/>
    </row>
    <row r="3" spans="1:40" ht="77.25" customHeight="1">
      <c r="A3" s="110"/>
      <c r="B3" s="113"/>
      <c r="C3" s="43" t="s">
        <v>14</v>
      </c>
      <c r="D3" s="35" t="s">
        <v>15</v>
      </c>
      <c r="E3" s="35" t="s">
        <v>12</v>
      </c>
      <c r="F3" s="35" t="s">
        <v>13</v>
      </c>
      <c r="G3" s="43" t="s">
        <v>14</v>
      </c>
      <c r="H3" s="35" t="s">
        <v>15</v>
      </c>
      <c r="I3" s="35" t="s">
        <v>12</v>
      </c>
      <c r="J3" s="35" t="s">
        <v>13</v>
      </c>
      <c r="K3" s="43" t="s">
        <v>14</v>
      </c>
      <c r="L3" s="35" t="s">
        <v>15</v>
      </c>
      <c r="M3" s="35" t="s">
        <v>12</v>
      </c>
      <c r="N3" s="35" t="s">
        <v>13</v>
      </c>
      <c r="O3" s="43" t="s">
        <v>14</v>
      </c>
      <c r="P3" s="35" t="s">
        <v>15</v>
      </c>
      <c r="Q3" s="35" t="s">
        <v>12</v>
      </c>
      <c r="R3" s="35" t="s">
        <v>13</v>
      </c>
      <c r="S3" s="43" t="s">
        <v>14</v>
      </c>
      <c r="T3" s="35" t="s">
        <v>15</v>
      </c>
      <c r="U3" s="35" t="s">
        <v>12</v>
      </c>
      <c r="V3" s="35" t="s">
        <v>13</v>
      </c>
      <c r="W3" s="43" t="s">
        <v>14</v>
      </c>
      <c r="X3" s="35" t="s">
        <v>15</v>
      </c>
      <c r="Y3" s="35" t="s">
        <v>12</v>
      </c>
      <c r="Z3" s="35" t="s">
        <v>13</v>
      </c>
      <c r="AA3" s="43" t="s">
        <v>14</v>
      </c>
      <c r="AB3" s="35" t="s">
        <v>15</v>
      </c>
      <c r="AC3" s="35" t="s">
        <v>12</v>
      </c>
      <c r="AD3" s="35" t="s">
        <v>13</v>
      </c>
      <c r="AE3" s="44" t="s">
        <v>19</v>
      </c>
      <c r="AF3" s="44" t="s">
        <v>11</v>
      </c>
      <c r="AG3" s="44" t="s">
        <v>19</v>
      </c>
      <c r="AH3" s="44" t="s">
        <v>11</v>
      </c>
      <c r="AI3" s="44" t="s">
        <v>19</v>
      </c>
      <c r="AJ3" s="44" t="s">
        <v>11</v>
      </c>
      <c r="AK3" s="30" t="s">
        <v>72</v>
      </c>
      <c r="AL3" s="31" t="s">
        <v>69</v>
      </c>
      <c r="AM3" s="31" t="s">
        <v>70</v>
      </c>
      <c r="AN3" s="31" t="s">
        <v>71</v>
      </c>
    </row>
    <row r="4" spans="1:40">
      <c r="A4" s="47" t="s">
        <v>86</v>
      </c>
      <c r="B4" s="95">
        <v>17</v>
      </c>
      <c r="C4" s="80">
        <v>283</v>
      </c>
      <c r="D4" s="78">
        <v>20</v>
      </c>
      <c r="E4" s="78">
        <v>0</v>
      </c>
      <c r="F4" s="78">
        <v>1</v>
      </c>
      <c r="G4" s="80">
        <v>299</v>
      </c>
      <c r="H4" s="78">
        <v>17</v>
      </c>
      <c r="I4" s="78">
        <v>1</v>
      </c>
      <c r="J4" s="78">
        <v>0</v>
      </c>
      <c r="K4" s="80">
        <v>266</v>
      </c>
      <c r="L4" s="78">
        <v>17</v>
      </c>
      <c r="M4" s="78">
        <v>2</v>
      </c>
      <c r="N4" s="78">
        <v>8</v>
      </c>
      <c r="O4" s="80">
        <v>284</v>
      </c>
      <c r="P4" s="78">
        <v>16</v>
      </c>
      <c r="Q4" s="78">
        <v>2</v>
      </c>
      <c r="R4" s="78">
        <v>6</v>
      </c>
      <c r="S4" s="80">
        <v>308</v>
      </c>
      <c r="T4" s="78">
        <v>18</v>
      </c>
      <c r="U4" s="78">
        <v>2</v>
      </c>
      <c r="V4" s="78">
        <v>7</v>
      </c>
      <c r="W4" s="80">
        <v>101</v>
      </c>
      <c r="X4" s="81">
        <v>6</v>
      </c>
      <c r="Y4" s="82">
        <v>0</v>
      </c>
      <c r="Z4" s="81">
        <v>4</v>
      </c>
      <c r="AA4" s="80">
        <v>92</v>
      </c>
      <c r="AB4" s="83">
        <v>6</v>
      </c>
      <c r="AC4" s="83">
        <v>3</v>
      </c>
      <c r="AD4" s="83">
        <v>1</v>
      </c>
      <c r="AE4" s="80">
        <v>13</v>
      </c>
      <c r="AF4" s="78">
        <v>14</v>
      </c>
      <c r="AG4" s="78">
        <v>13</v>
      </c>
      <c r="AH4" s="78">
        <v>6</v>
      </c>
      <c r="AI4" s="78">
        <v>12</v>
      </c>
      <c r="AJ4" s="78">
        <v>8</v>
      </c>
      <c r="AK4" s="53">
        <f t="shared" ref="AK4" si="0">SUM(D4+H4+L4+P4+T4+X4+AB4)</f>
        <v>100</v>
      </c>
      <c r="AL4" s="53">
        <f t="shared" ref="AL4" si="1">C4+G4+K4+O4+S4+W4+AA4</f>
        <v>1633</v>
      </c>
      <c r="AM4" s="46">
        <f t="shared" ref="AM4" si="2">E4+I4+M4+Q4+U4+Y4+AC4</f>
        <v>10</v>
      </c>
      <c r="AN4" s="46">
        <f t="shared" ref="AN4" si="3">SUM(F4+J4+N4+R4+V4+Z4+AD4)</f>
        <v>27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Математика</vt:lpstr>
      <vt:lpstr>Русский язык</vt:lpstr>
      <vt:lpstr>Английский язык</vt:lpstr>
      <vt:lpstr>Немецкий язык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2025-02-03T09:43:01Z</dcterms:modified>
</cp:coreProperties>
</file>